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94fb8ca6434f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Рекомендации" sheetId="1" r:id="Raa3544c0a71f4e27"/>
    <x:sheet xmlns:r="http://schemas.openxmlformats.org/officeDocument/2006/relationships" name="Все модели" sheetId="2" r:id="R34c3f8a7b9a440f4"/>
    <x:sheet xmlns:r="http://schemas.openxmlformats.org/officeDocument/2006/relationships" name="Парето" sheetId="3" r:id="Rf2b48b6ccd0b4b64"/>
    <x:sheet xmlns:r="http://schemas.openxmlformats.org/officeDocument/2006/relationships" name="Переходы" sheetId="4" r:id="R72e9d88675cc4af4"/>
    <x:sheet xmlns:r="http://schemas.openxmlformats.org/officeDocument/2006/relationships" name="Фильтр" sheetId="5" r:id="R52f66dbcdb2946de"/>
    <x:sheet xmlns:r="http://schemas.openxmlformats.org/officeDocument/2006/relationships" name="Методика" sheetId="6" r:id="Rab75b8727f61475c"/>
    <x:sheet xmlns:r="http://schemas.openxmlformats.org/officeDocument/2006/relationships" name="Исходник" sheetId="7" r:id="R664db7dc43924f9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8">
    <x:numFmt numFmtId="200" formatCode="0%"/>
    <x:numFmt numFmtId="201" formatCode="0.00"/>
    <x:numFmt numFmtId="202" formatCode="0"/>
    <x:numFmt numFmtId="203" formatCode="&quot;$&quot;#,##0.00###"/>
    <x:numFmt numFmtId="204" formatCode="#,##0"/>
    <x:numFmt numFmtId="205" formatCode="&quot;$&quot;0.00"/>
    <x:numFmt numFmtId="206" formatCode="0.00&quot;x&quot;"/>
    <x:numFmt numFmtId="207" formatCode="0.0"/>
  </x:numFmts>
  <x:fonts count="6">
    <x:font>
      <x:sz val="11"/>
      <x:name val="Carlito"/>
    </x:font>
    <x:font>
      <x:sz val="10"/>
      <x:color rgb="FF243746"/>
      <x:name val="Aptos"/>
    </x:font>
    <x:font>
      <x:b/>
      <x:sz val="10"/>
      <x:color rgb="FFFFFFFF"/>
      <x:name val="Aptos"/>
    </x:font>
    <x:font>
      <x:b/>
      <x:sz val="10"/>
      <x:color rgb="FF243746"/>
      <x:name val="Aptos"/>
    </x:font>
    <x:font>
      <x:b/>
      <x:sz val="19"/>
      <x:color rgb="FFFFFFFF"/>
      <x:name val="Aptos"/>
    </x:font>
    <x:font>
      <x:b/>
      <x:sz val="10"/>
      <x:color rgb="FF1458A8"/>
      <x:name val="Aptos"/>
    </x:font>
  </x:fonts>
  <x:fills count="8">
    <x:fill>
      <x:patternFill patternType="none"/>
    </x:fill>
    <x:fill>
      <x:patternFill patternType="gray125"/>
    </x:fill>
    <x:fill>
      <x:patternFill patternType="solid">
        <x:fgColor rgb="FF172B4D"/>
      </x:patternFill>
    </x:fill>
    <x:fill>
      <x:patternFill patternType="solid">
        <x:fgColor rgb="FFEAF4F6"/>
      </x:patternFill>
    </x:fill>
    <x:fill>
      <x:patternFill patternType="solid">
        <x:fgColor rgb="FFFFF2CE"/>
      </x:patternFill>
    </x:fill>
    <x:fill>
      <x:patternFill patternType="solid">
        <x:fgColor rgb="FF137C8B"/>
      </x:patternFill>
    </x:fill>
    <x:fill>
      <x:patternFill patternType="solid">
        <x:fgColor rgb="FFF4F7FA"/>
      </x:patternFill>
    </x:fill>
    <x:fill>
      <x:patternFill patternType="solid">
        <x:fgColor rgb="FFDAEEE5"/>
      </x:patternFill>
    </x:fill>
  </x:fills>
  <x:borders count="2">
    <x:border/>
    <x:border/>
  </x:borders>
  <x:cellStyleXfs count="1">
    <x:xf numFmtId="0" fontId="0" fillId="0" borderId="0"/>
  </x:cellStyleXfs>
  <x:cellXfs count="80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1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1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5" fillId="4" borderId="0" xfId="0" applyNumberFormat="1" applyFont="1" applyFill="1" applyBorder="1" applyAlignment="1">
      <x:alignment vertical="center" wrapText="1"/>
    </x:xf>
    <x:xf numFmtId="0" fontId="1" fillId="4" borderId="1" xfId="0" applyNumberFormat="1" applyFont="1" applyFill="1" applyBorder="1" applyAlignment="1">
      <x:alignment vertical="center" wrapText="1"/>
    </x:xf>
    <x:xf numFmtId="0" fontId="5" fillId="4" borderId="1" xfId="0" applyNumberFormat="1" applyFont="1" applyFill="1" applyBorder="1" applyAlignment="1">
      <x:alignment vertical="center" wrapText="1"/>
    </x:xf>
    <x:xf numFmtId="200" fontId="5" fillId="4" borderId="0" xfId="0" applyNumberFormat="1" applyFont="1" applyFill="1" applyBorder="1" applyAlignment="1">
      <x:alignment vertical="center" wrapText="1"/>
    </x:xf>
    <x:xf numFmtId="200" fontId="5" fillId="4" borderId="1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2" fillId="5" borderId="0" xfId="0" applyNumberFormat="1" applyFont="1" applyFill="1" applyBorder="1" applyAlignment="1">
      <x:alignment vertical="center"/>
    </x:xf>
    <x:xf numFmtId="0" fontId="2" fillId="5" borderId="0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vertical="center"/>
    </x:xf>
    <x:xf numFmtId="0" fontId="2" fillId="5" borderId="1" xfId="0" applyNumberFormat="1" applyFont="1" applyFill="1" applyBorder="1" applyAlignment="1">
      <x:alignment vertical="center"/>
    </x:xf>
    <x:xf numFmtId="0" fontId="2" fillId="5" borderId="1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201" fontId="1" fillId="0" borderId="1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2" fontId="1" fillId="0" borderId="1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3" fontId="1" fillId="0" borderId="1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  <x:xf numFmtId="204" fontId="1" fillId="0" borderId="1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vertical="center"/>
    </x:xf>
    <x:xf numFmtId="202" fontId="1" fillId="6" borderId="0" xfId="0" applyNumberFormat="1" applyFont="1" applyFill="1" applyBorder="1" applyAlignment="1">
      <x:alignment vertical="center"/>
    </x:xf>
    <x:xf numFmtId="203" fontId="1" fillId="6" borderId="0" xfId="0" applyNumberFormat="1" applyFont="1" applyFill="1" applyBorder="1" applyAlignment="1">
      <x:alignment vertical="center"/>
    </x:xf>
    <x:xf numFmtId="201" fontId="1" fillId="6" borderId="0" xfId="0" applyNumberFormat="1" applyFont="1" applyFill="1" applyBorder="1" applyAlignment="1">
      <x:alignment vertical="center"/>
    </x:xf>
    <x:xf numFmtId="200" fontId="1" fillId="6" borderId="0" xfId="0" applyNumberFormat="1" applyFont="1" applyFill="1" applyBorder="1" applyAlignment="1">
      <x:alignment vertical="center"/>
    </x:xf>
    <x:xf numFmtId="204" fontId="1" fillId="6" borderId="0" xfId="0" applyNumberFormat="1" applyFont="1" applyFill="1" applyBorder="1" applyAlignment="1">
      <x:alignment vertical="center"/>
    </x:xf>
    <x:xf numFmtId="0" fontId="1" fillId="6" borderId="1" xfId="0" applyNumberFormat="1" applyFont="1" applyFill="1" applyBorder="1" applyAlignment="1">
      <x:alignment vertical="center"/>
    </x:xf>
    <x:xf numFmtId="202" fontId="1" fillId="6" borderId="1" xfId="0" applyNumberFormat="1" applyFont="1" applyFill="1" applyBorder="1" applyAlignment="1">
      <x:alignment vertical="center"/>
    </x:xf>
    <x:xf numFmtId="203" fontId="1" fillId="6" borderId="1" xfId="0" applyNumberFormat="1" applyFont="1" applyFill="1" applyBorder="1" applyAlignment="1">
      <x:alignment vertical="center"/>
    </x:xf>
    <x:xf numFmtId="201" fontId="1" fillId="6" borderId="1" xfId="0" applyNumberFormat="1" applyFont="1" applyFill="1" applyBorder="1" applyAlignment="1">
      <x:alignment vertical="center"/>
    </x:xf>
    <x:xf numFmtId="200" fontId="1" fillId="6" borderId="1" xfId="0" applyNumberFormat="1" applyFont="1" applyFill="1" applyBorder="1" applyAlignment="1">
      <x:alignment vertical="center"/>
    </x:xf>
    <x:xf numFmtId="204" fontId="1" fillId="6" borderId="1" xfId="0" applyNumberFormat="1" applyFont="1" applyFill="1" applyBorder="1" applyAlignment="1">
      <x:alignment vertical="center"/>
    </x:xf>
    <x:xf numFmtId="205" fontId="1" fillId="0" borderId="0" xfId="0" applyNumberFormat="1" applyFont="1" applyFill="1" applyBorder="1" applyAlignment="1">
      <x:alignment vertical="center"/>
    </x:xf>
    <x:xf numFmtId="205" fontId="1" fillId="0" borderId="1" xfId="0" applyNumberFormat="1" applyFont="1" applyFill="1" applyBorder="1" applyAlignment="1">
      <x:alignment vertical="center"/>
    </x:xf>
    <x:xf numFmtId="206" fontId="1" fillId="0" borderId="0" xfId="0" applyNumberFormat="1" applyFont="1" applyFill="1" applyBorder="1" applyAlignment="1">
      <x:alignment vertical="center"/>
    </x:xf>
    <x:xf numFmtId="206" fontId="1" fillId="0" borderId="1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5" fillId="4" borderId="1" xfId="0" applyNumberFormat="1" applyFont="1" applyFill="1" applyBorder="1" applyAlignment="1">
      <x:alignment vertical="center"/>
    </x:xf>
    <x:xf numFmtId="207" fontId="1" fillId="0" borderId="0" xfId="0" applyNumberFormat="1" applyFont="1" applyFill="1" applyBorder="1" applyAlignment="1">
      <x:alignment vertical="center"/>
    </x:xf>
    <x:xf numFmtId="207" fontId="1" fillId="0" borderId="1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vertical="center" wrapText="1"/>
    </x:xf>
    <x:xf numFmtId="205" fontId="1" fillId="6" borderId="0" xfId="0" applyNumberFormat="1" applyFont="1" applyFill="1" applyBorder="1" applyAlignment="1">
      <x:alignment vertical="center"/>
    </x:xf>
    <x:xf numFmtId="207" fontId="1" fillId="6" borderId="0" xfId="0" applyNumberFormat="1" applyFont="1" applyFill="1" applyBorder="1" applyAlignment="1">
      <x:alignment vertical="center"/>
    </x:xf>
    <x:xf numFmtId="0" fontId="1" fillId="6" borderId="1" xfId="0" applyNumberFormat="1" applyFont="1" applyFill="1" applyBorder="1" applyAlignment="1">
      <x:alignment vertical="center" wrapText="1"/>
    </x:xf>
    <x:xf numFmtId="205" fontId="1" fillId="6" borderId="1" xfId="0" applyNumberFormat="1" applyFont="1" applyFill="1" applyBorder="1" applyAlignment="1">
      <x:alignment vertical="center"/>
    </x:xf>
    <x:xf numFmtId="207" fontId="1" fillId="6" borderId="1" xfId="0" applyNumberFormat="1" applyFont="1" applyFill="1" applyBorder="1" applyAlignment="1">
      <x:alignment vertical="center"/>
    </x:xf>
    <x:xf numFmtId="0" fontId="1" fillId="7" borderId="0" xfId="0" applyNumberFormat="1" applyFont="1" applyFill="1" applyBorder="1" applyAlignment="1">
      <x:alignment vertical="center" wrapText="1"/>
    </x:xf>
    <x:xf numFmtId="0" fontId="1" fillId="7" borderId="0" xfId="0" applyNumberFormat="1" applyFont="1" applyFill="1" applyBorder="1" applyAlignment="1">
      <x:alignment vertical="center"/>
    </x:xf>
    <x:xf numFmtId="205" fontId="1" fillId="7" borderId="0" xfId="0" applyNumberFormat="1" applyFont="1" applyFill="1" applyBorder="1" applyAlignment="1">
      <x:alignment vertical="center"/>
    </x:xf>
    <x:xf numFmtId="207" fontId="1" fillId="7" borderId="0" xfId="0" applyNumberFormat="1" applyFont="1" applyFill="1" applyBorder="1" applyAlignment="1">
      <x:alignment vertical="center"/>
    </x:xf>
    <x:xf numFmtId="0" fontId="1" fillId="7" borderId="1" xfId="0" applyNumberFormat="1" applyFont="1" applyFill="1" applyBorder="1" applyAlignment="1">
      <x:alignment vertical="center" wrapText="1"/>
    </x:xf>
    <x:xf numFmtId="0" fontId="1" fillId="7" borderId="1" xfId="0" applyNumberFormat="1" applyFont="1" applyFill="1" applyBorder="1" applyAlignment="1">
      <x:alignment vertical="center"/>
    </x:xf>
    <x:xf numFmtId="205" fontId="1" fillId="7" borderId="1" xfId="0" applyNumberFormat="1" applyFont="1" applyFill="1" applyBorder="1" applyAlignment="1">
      <x:alignment vertical="center"/>
    </x:xf>
    <x:xf numFmtId="207" fontId="1" fillId="7" borderId="1" xfId="0" applyNumberFormat="1" applyFont="1" applyFill="1" applyBorder="1" applyAlignment="1">
      <x:alignment vertical="center"/>
    </x:xf>
  </x:cellXfs>
  <x:cellStyles count="1">
    <x:cellStyle name="Normal" xfId="0"/>
  </x:cellStyles>
  <x:dxfs count="4">
    <x:dxf>
      <x:fill>
        <x:patternFill patternType="solid">
          <x:bgColor rgb="FFDAEEE5"/>
        </x:patternFill>
      </x:fill>
    </x:dxf>
    <x:dxf>
      <x:fill>
        <x:patternFill patternType="solid">
          <x:bgColor rgb="FFDAEEE5"/>
        </x:patternFill>
      </x:fill>
    </x:dxf>
    <x:dxf>
      <x:fill>
        <x:patternFill patternType="solid">
          <x:bgColor rgb="FFFFF2CE"/>
        </x:patternFill>
      </x:fill>
    </x:dxf>
    <x:dxf>
      <x:fill>
        <x:patternFill patternType="solid">
          <x:bgColor rgb="FFDAEEE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ab7cd474b54090" /><Relationship Type="http://schemas.openxmlformats.org/officeDocument/2006/relationships/theme" Target="/xl/theme/theme1.xml" Id="R3868a2833b1b46be" /><Relationship Type="http://schemas.openxmlformats.org/officeDocument/2006/relationships/sharedStrings" Target="/xl/sharedStrings.xml" Id="R0287c6b9fdaa4f99" /><Relationship Type="http://schemas.openxmlformats.org/officeDocument/2006/relationships/worksheet" Target="/xl/worksheets/sheet1.xml" Id="Raa3544c0a71f4e27" /><Relationship Type="http://schemas.openxmlformats.org/officeDocument/2006/relationships/worksheet" Target="/xl/worksheets/sheet2.xml" Id="R34c3f8a7b9a440f4" /><Relationship Type="http://schemas.openxmlformats.org/officeDocument/2006/relationships/worksheet" Target="/xl/worksheets/sheet3.xml" Id="Rf2b48b6ccd0b4b64" /><Relationship Type="http://schemas.openxmlformats.org/officeDocument/2006/relationships/worksheet" Target="/xl/worksheets/sheet4.xml" Id="R72e9d88675cc4af4" /><Relationship Type="http://schemas.openxmlformats.org/officeDocument/2006/relationships/worksheet" Target="/xl/worksheets/sheet5.xml" Id="R52f66dbcdb2946de" /><Relationship Type="http://schemas.openxmlformats.org/officeDocument/2006/relationships/worksheet" Target="/xl/worksheets/sheet6.xml" Id="Rab75b8727f61475c" /><Relationship Type="http://schemas.openxmlformats.org/officeDocument/2006/relationships/worksheet" Target="/xl/worksheets/sheet7.xml" Id="R664db7dc43924f96" /></Relationships>
</file>

<file path=xl/tables/table1.xml><?xml version="1.0" encoding="utf-8"?>
<x:table xmlns:x="http://schemas.openxmlformats.org/spreadsheetml/2006/main" id="1" name="AllModels" displayName="AllModels" ref="A5:Z30" headerRowCount="1" totalsRowCount="0" totalsRowShown="0">
  <x:tableColumns count="26">
    <x:tableColumn id="1" name="Модель / режим"/>
    <x:tableColumn id="2" name="Индекс"/>
    <x:tableColumn id="3" name="$/задача AA"/>
    <x:tableColumn id="4" name="E2E 500 т., с"/>
    <x:tableColumn id="5" name="Первый ответ, с"/>
    <x:tableColumn id="6" name="Декодир. задачи, с"/>
    <x:tableColumn id="7" name="Скорость, т/с"/>
    <x:tableColumn id="8" name="Вход, $/1M"/>
    <x:tableColumn id="9" name="Выход, $/1M"/>
    <x:tableColumn id="10" name="Кэш, $/1M"/>
    <x:tableColumn id="11" name="Смесь, $/1M"/>
    <x:tableColumn id="12" name="AA-Briefcase Elo"/>
    <x:tableColumn id="13" name="GDPval Elo"/>
    <x:tableColumn id="14" name="AutomationBench"/>
    <x:tableColumn id="15" name="Terminal-Bench"/>
    <x:tableColumn id="16" name="SciCode"/>
    <x:tableColumn id="17" name="HLE"/>
    <x:tableColumn id="18" name="GDP.pdf"/>
    <x:tableColumn id="19" name="CritPt"/>
    <x:tableColumn id="20" name="Omniscience"/>
    <x:tableColumn id="21" name="AA-LCR"/>
    <x:tableColumn id="22" name="Выход / задача, т."/>
    <x:tableColumn id="23" name="Мышление / задача, т."/>
    <x:tableColumn id="24" name="Весь индекс, $"/>
    <x:tableColumn id="25" name="Выход / весь индекс, т."/>
    <x:tableColumn id="26" name="Источник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ParetoModels" displayName="ParetoModels" ref="A5:N30" headerRowCount="1" totalsRowCount="0" totalsRowShown="0">
  <x:tableColumns count="14">
    <x:tableColumn id="1" name="Модель / режим"/>
    <x:tableColumn id="2" name="Индекс"/>
    <x:tableColumn id="3" name="$/задача"/>
    <x:tableColumn id="4" name="E2E, с"/>
    <x:tableColumn id="5" name="Декодир., с"/>
    <x:tableColumn id="6" name="Доминируют, E2E"/>
    <x:tableColumn id="7" name="3D: Q–$–E2E"/>
    <x:tableColumn id="8" name="Доминируют, задача"/>
    <x:tableColumn id="9" name="3D: Q–$–задача"/>
    <x:tableColumn id="10" name="Q–цена"/>
    <x:tableColumn id="11" name="Q–E2E"/>
    <x:tableColumn id="12" name="Q–задача"/>
    <x:tableColumn id="13" name="Дешевле, E2E +5%"/>
    <x:tableColumn id="14" name="Комментарий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UpgradeSteps" displayName="UpgradeSteps" ref="A5:I27" headerRowCount="1" totalsRowCount="0" totalsRowShown="0">
  <x:tableColumns count="9">
    <x:tableColumn id="1" name="Исходный режим"/>
    <x:tableColumn id="2" name="Новый режим"/>
    <x:tableColumn id="3" name="ΔQ, пункты"/>
    <x:tableColumn id="4" name="Цена, ×"/>
    <x:tableColumn id="5" name="E2E, ×"/>
    <x:tableColumn id="6" name="Декодир., ×"/>
    <x:tableColumn id="7" name="Δ$/пункт Q"/>
    <x:tableColumn id="8" name="Оценка перехода"/>
    <x:tableColumn id="9" name="Флаг по порогам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ScenarioFilter" displayName="ScenarioFilter" ref="A13:G38" headerRowCount="1" totalsRowCount="0" totalsRowShown="0">
  <x:tableColumns count="7">
    <x:tableColumn id="1" name="Модель / режим"/>
    <x:tableColumn id="2" name="Индекс"/>
    <x:tableColumn id="3" name="$/задача"/>
    <x:tableColumn id="4" name="Выбранное время, с"/>
    <x:tableColumn id="5" name="Подходит"/>
    <x:tableColumn id="6" name="Цена кандидата"/>
    <x:tableColumn id="7" name="Комментарий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7911741cbccf4af2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0a19e1c3fe81454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b4c5b4e424ea4244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908bf56387274246" /></Relationships>
</file>

<file path=xl/worksheets/sheet1.xml><?xml version="1.0" encoding="utf-8"?>
<x:worksheet xmlns:x="http://schemas.openxmlformats.org/spreadsheetml/2006/main">
  <x:sheetFormatPr defaultRowHeight="15"/>
  <x:cols>
    <x:col min="1" max="1" width="27" hidden="0" customWidth="1"/>
    <x:col min="2" max="2" width="33" hidden="0" customWidth="1"/>
    <x:col min="3" max="3" width="10" hidden="0" customWidth="1"/>
    <x:col min="4" max="4" width="15" hidden="0" customWidth="1"/>
    <x:col min="5" max="5" width="15" hidden="0" customWidth="1"/>
    <x:col min="6" max="6" width="15" hidden="0" customWidth="1"/>
    <x:col min="7" max="7" width="49" hidden="0" customWidth="1"/>
  </x:cols>
  <x:sheetData>
    <x:row r="1" ht="25" customHeight="1">
      <x:c r="A1" s="16" t="str">
        <x:v>МОДЕЛИ БЕЗ КРАЙНОСТЕЙ</x:v>
      </x:c>
      <x:c r="B1" s="16"/>
      <x:c r="C1" s="16"/>
      <x:c r="D1" s="16"/>
      <x:c r="E1" s="16"/>
      <x:c r="F1" s="16"/>
      <x:c r="G1" s="16"/>
    </x:row>
    <x:row r="2" ht="25" customHeight="1">
      <x:c r="A2" s="16"/>
      <x:c r="B2" s="16"/>
      <x:c r="C2" s="16"/>
      <x:c r="D2" s="16"/>
      <x:c r="E2" s="16"/>
      <x:c r="F2" s="16"/>
      <x:c r="G2" s="16"/>
    </x:row>
    <x:row r="3" ht="22" customHeight="1">
      <x:c r="A3" s="20" t="str">
        <x:v>Главный выбор: Sol medium для повседневной работы; Opus high для высокого качества. Все числа — из вашего Excel. Дополнительные режимы ниже имеют конкретные, ограниченные роли.</x:v>
      </x:c>
      <x:c r="B3" s="20"/>
      <x:c r="C3" s="20"/>
      <x:c r="D3" s="20"/>
      <x:c r="E3" s="20"/>
      <x:c r="F3" s="20"/>
      <x:c r="G3" s="20"/>
    </x:row>
    <x:row r="4" ht="22" customHeight="1">
      <x:c r="A4" s="20"/>
      <x:c r="B4" s="20"/>
      <x:c r="C4" s="20"/>
      <x:c r="D4" s="20"/>
      <x:c r="E4" s="20"/>
      <x:c r="F4" s="20"/>
      <x:c r="G4" s="20"/>
    </x:row>
    <x:row r="5" ht="29" customHeight="1">
      <x:c r="A5" s="14" t="str">
        <x:v>25 конфигураций • 6 семейств</x:v>
      </x:c>
      <x:c r="B5" s="14"/>
      <x:c r="C5" s="14" t="str">
        <x:v>24 полных набора</x:v>
      </x:c>
      <x:c r="D5" s="14"/>
      <x:c r="E5" s="14" t="str">
        <x:v>Анализ: 30 сентября 2026</x:v>
      </x:c>
      <x:c r="F5" s="14"/>
      <x:c r="G5" s="14"/>
    </x:row>
    <x:row r="6" ht="22" customHeight="1">
      <x:c r="A6" s="4"/>
      <x:c r="B6" s="4"/>
      <x:c r="C6" s="4"/>
      <x:c r="D6" s="4"/>
      <x:c r="E6" s="4"/>
      <x:c r="F6" s="4"/>
      <x:c r="G6" s="4"/>
    </x:row>
    <x:row r="7" ht="40" customHeight="1">
      <x:c r="A7" s="30" t="str">
        <x:v>Роль</x:v>
      </x:c>
      <x:c r="B7" s="30" t="str">
        <x:v>Модель / режим</x:v>
      </x:c>
      <x:c r="C7" s="30" t="str">
        <x:v>Индекс</x:v>
      </x:c>
      <x:c r="D7" s="30" t="str">
        <x:v>$/задача AA</x:v>
      </x:c>
      <x:c r="E7" s="30" t="str">
        <x:v>Ответ 500 т., с</x:v>
      </x:c>
      <x:c r="F7" s="30" t="str">
        <x:v>Декодир., с</x:v>
      </x:c>
      <x:c r="G7" s="30" t="str">
        <x:v>Почему оставить</x:v>
      </x:c>
    </x:row>
    <x:row r="8" ht="50" customHeight="1">
      <x:c r="A8" s="72" t="str">
        <x:v>По умолчанию</x:v>
      </x:c>
      <x:c r="B8" s="72" t="str">
        <x:v>GPT-6.1 Sol medium</x:v>
      </x:c>
      <x:c r="C8" s="73" t="n">
        <x:f>'Все модели'!B7</x:f>
        <x:v>48</x:v>
      </x:c>
      <x:c r="D8" s="74" t="n">
        <x:f>'Все модели'!C7</x:f>
        <x:v>0.21</x:v>
      </x:c>
      <x:c r="E8" s="75" t="n">
        <x:f>'Все модели'!D7</x:f>
        <x:v>14.13</x:v>
      </x:c>
      <x:c r="F8" s="75" t="n">
        <x:f>'Все модели'!F7</x:f>
        <x:v>135.85</x:v>
      </x:c>
      <x:c r="G8" s="72" t="str">
        <x:v>Сильный общий баланс: 48 пунктов, 14 секунд, $0,21.</x:v>
      </x:c>
    </x:row>
    <x:row r="9" ht="50" customHeight="1">
      <x:c r="A9" s="18" t="str">
        <x:v>Простые быстрые задачи</x:v>
      </x:c>
      <x:c r="B9" s="18" t="str">
        <x:v>GPT-6.1 Sol low</x:v>
      </x:c>
      <x:c r="C9" s="4" t="n">
        <x:f>'Все модели'!B6</x:f>
        <x:v>42</x:v>
      </x:c>
      <x:c r="D9" s="56" t="n">
        <x:f>'Все модели'!C6</x:f>
        <x:v>0.13</x:v>
      </x:c>
      <x:c r="E9" s="64" t="n">
        <x:f>'Все модели'!D6</x:f>
        <x:v>9.43</x:v>
      </x:c>
      <x:c r="F9" s="64" t="n">
        <x:f>'Все модели'!F6</x:f>
        <x:v>58.46</x:v>
      </x:c>
      <x:c r="G9" s="18" t="str">
        <x:v>Самый дешёвый быстрый вариант при индексе ≥40.</x:v>
      </x:c>
    </x:row>
    <x:row r="10" ht="50" customHeight="1">
      <x:c r="A10" s="66" t="str">
        <x:v>Сложные задачи экономно</x:v>
      </x:c>
      <x:c r="B10" s="66" t="str">
        <x:v>GPT-6.1 Sol high</x:v>
      </x:c>
      <x:c r="C10" s="44" t="n">
        <x:f>'Все модели'!B8</x:f>
        <x:v>50</x:v>
      </x:c>
      <x:c r="D10" s="67" t="n">
        <x:f>'Все модели'!C8</x:f>
        <x:v>0.32</x:v>
      </x:c>
      <x:c r="E10" s="68" t="n">
        <x:f>'Все модели'!D8</x:f>
        <x:v>65.68</x:v>
      </x:c>
      <x:c r="F10" s="68" t="n">
        <x:f>'Все модели'!F8</x:f>
        <x:v>206.33</x:v>
      </x:c>
      <x:c r="G10" s="66" t="str">
        <x:v>Q=50 за $0,32; хороший кандидат для PDF. Не быстрый интерактив.</x:v>
      </x:c>
    </x:row>
    <x:row r="11" ht="50" customHeight="1">
      <x:c r="A11" s="18" t="str">
        <x:v>Бюджетный усиленный</x:v>
      </x:c>
      <x:c r="B11" s="18" t="str">
        <x:v>GPT-6.1 Sol xhigh</x:v>
      </x:c>
      <x:c r="C11" s="4" t="n">
        <x:f>'Все модели'!B9</x:f>
        <x:v>51</x:v>
      </x:c>
      <x:c r="D11" s="56" t="n">
        <x:f>'Все модели'!C9</x:f>
        <x:v>0.39</x:v>
      </x:c>
      <x:c r="E11" s="64" t="n">
        <x:f>'Все модели'!D9</x:f>
        <x:v>77.01</x:v>
      </x:c>
      <x:c r="F11" s="64" t="n">
        <x:f>'Все модели'!F9</x:f>
        <x:v>280.18</x:v>
      </x:c>
      <x:c r="G11" s="18" t="str">
        <x:v>Q=51 за $0,39; небольшая доплата к high, но ожидание длиннее.</x:v>
      </x:c>
    </x:row>
    <x:row r="12" ht="50" customHeight="1">
      <x:c r="A12" s="66" t="str">
        <x:v>Усиленный интерактив</x:v>
      </x:c>
      <x:c r="B12" s="66" t="str">
        <x:v>Claude Opus 5.5 medium</x:v>
      </x:c>
      <x:c r="C12" s="44" t="n">
        <x:f>'Все модели'!B17</x:f>
        <x:v>51</x:v>
      </x:c>
      <x:c r="D12" s="67" t="n">
        <x:f>'Все модели'!C17</x:f>
        <x:v>1.34</x:v>
      </x:c>
      <x:c r="E12" s="68" t="n">
        <x:f>'Все модели'!D17</x:f>
        <x:v>31.03</x:v>
      </x:c>
      <x:c r="F12" s="68" t="n">
        <x:f>'Все модели'!F17</x:f>
        <x:v>217.95</x:v>
      </x:c>
      <x:c r="G12" s="66" t="str">
        <x:v>Q=51 за 31 с; сильные деловые тесты.</x:v>
      </x:c>
    </x:row>
    <x:row r="13" ht="50" customHeight="1">
      <x:c r="A13" s="72" t="str">
        <x:v>Качественный основной</x:v>
      </x:c>
      <x:c r="B13" s="72" t="str">
        <x:v>Claude Opus 5.5 high</x:v>
      </x:c>
      <x:c r="C13" s="73" t="n">
        <x:f>'Все модели'!B18</x:f>
        <x:v>54</x:v>
      </x:c>
      <x:c r="D13" s="74" t="n">
        <x:f>'Все модели'!C18</x:f>
        <x:v>1.82</x:v>
      </x:c>
      <x:c r="E13" s="75" t="n">
        <x:f>'Все модели'!D18</x:f>
        <x:v>39.97</x:v>
      </x:c>
      <x:c r="F13" s="75" t="n">
        <x:f>'Все модели'!F18</x:f>
        <x:v>295.69</x:v>
      </x:c>
      <x:c r="G13" s="72" t="str">
        <x:v>Q=54 за 40 с; разумная точка перед резким ростом задержки.</x:v>
      </x:c>
    </x:row>
    <x:row r="14" ht="50" customHeight="1">
      <x:c r="A14" s="66" t="str">
        <x:v>Q≥50, строго до 20 с</x:v>
      </x:c>
      <x:c r="B14" s="66" t="str">
        <x:v>GPT-6 Astra medium</x:v>
      </x:c>
      <x:c r="C14" s="44" t="n">
        <x:f>'Все модели'!B22</x:f>
        <x:v>50</x:v>
      </x:c>
      <x:c r="D14" s="67" t="n">
        <x:f>'Все модели'!C22</x:f>
        <x:v>1.54</x:v>
      </x:c>
      <x:c r="E14" s="68" t="n">
        <x:f>'Все модели'!D22</x:f>
        <x:v>16.9</x:v>
      </x:c>
      <x:c r="F14" s="68" t="n">
        <x:f>'Все модели'!F22</x:f>
        <x:v>209.69</x:v>
      </x:c>
      <x:c r="G14" s="66" t="str">
        <x:v>Быстрее Sol high в коротком ответе, но дороже Sol medium в 7,33 раза.</x:v>
      </x:c>
    </x:row>
    <x:row r="15" ht="50" customHeight="1">
      <x:c r="A15" s="18" t="str">
        <x:v>Минимум задержки</x:v>
      </x:c>
      <x:c r="B15" s="18" t="str">
        <x:v>Claude Sonnet 5.5 medium</x:v>
      </x:c>
      <x:c r="C15" s="4" t="n">
        <x:f>'Все модели'!B12</x:f>
        <x:v>41</x:v>
      </x:c>
      <x:c r="D15" s="56" t="n">
        <x:f>'Все модели'!C12</x:f>
        <x:v>0.59</x:v>
      </x:c>
      <x:c r="E15" s="64" t="n">
        <x:f>'Все модели'!D12</x:f>
        <x:v>6.87</x:v>
      </x:c>
      <x:c r="F15" s="64" t="n">
        <x:f>'Все модели'!F12</x:f>
        <x:v>135.15</x:v>
      </x:c>
      <x:c r="G15" s="18" t="str">
        <x:v>Первый ответ 1,34 с; E2E 6,87 с. Общий индекс только 41.</x:v>
      </x:c>
    </x:row>
    <x:row r="16" ht="50" customHeight="1">
      <x:c r="A16" s="66" t="str">
        <x:v>Деловые задачи, ≤20 с</x:v>
      </x:c>
      <x:c r="B16" s="66" t="str">
        <x:v>Claude Sonnet 5.5 high</x:v>
      </x:c>
      <x:c r="C16" s="44" t="n">
        <x:f>'Все модели'!B13</x:f>
        <x:v>47</x:v>
      </x:c>
      <x:c r="D16" s="67" t="n">
        <x:f>'Все модели'!C13</x:f>
        <x:v>1.08</x:v>
      </x:c>
      <x:c r="E16" s="68" t="n">
        <x:f>'Все модели'!D13</x:f>
        <x:v>19.94</x:v>
      </x:c>
      <x:c r="F16" s="68" t="n">
        <x:f>'Все модели'!F13</x:f>
        <x:v>227.91</x:v>
      </x:c>
      <x:c r="G16" s="66" t="str">
        <x:v>AA-Briefcase 1634 против 1365 у Sol medium; проверять профильный выигрыш.</x:v>
      </x:c>
    </x:row>
    <x:row r="17" ht="50" customHeight="1">
      <x:c r="A17" s="18" t="str">
        <x:v>Сильные деловые задачи</x:v>
      </x:c>
      <x:c r="B17" s="18" t="str">
        <x:v>Claude Sonnet 5.5 xhigh</x:v>
      </x:c>
      <x:c r="C17" s="4" t="n">
        <x:f>'Все модели'!B14</x:f>
        <x:v>52</x:v>
      </x:c>
      <x:c r="D17" s="56" t="n">
        <x:f>'Все модели'!C14</x:f>
        <x:v>2.74</x:v>
      </x:c>
      <x:c r="E17" s="64" t="n">
        <x:f>'Все модели'!D14</x:f>
        <x:v>38.35</x:v>
      </x:c>
      <x:c r="F17" s="64" t="n">
        <x:f>'Все модели'!F14</x:f>
        <x:v>439.1</x:v>
      </x:c>
      <x:c r="G17" s="18" t="str">
        <x:v>AA-Briefcase/GDPval выше Opus high, но общий индекс ниже и цена выше.</x:v>
      </x:c>
    </x:row>
    <x:row r="18" ht="50" customHeight="1">
      <x:c r="A18" s="66" t="str">
        <x:v>Эскалация, не по умолчанию</x:v>
      </x:c>
      <x:c r="B18" s="66" t="str">
        <x:v>Claude Opus 5.5 xhigh</x:v>
      </x:c>
      <x:c r="C18" s="44" t="n">
        <x:f>'Все модели'!B19</x:f>
        <x:v>56</x:v>
      </x:c>
      <x:c r="D18" s="67" t="n">
        <x:f>'Все модели'!C19</x:f>
        <x:v>3.46</x:v>
      </x:c>
      <x:c r="E18" s="68" t="n">
        <x:f>'Все модели'!D19</x:f>
        <x:v>136.04</x:v>
      </x:c>
      <x:c r="F18" s="68" t="n">
        <x:f>'Все модели'!F19</x:f>
        <x:v>506.09</x:v>
      </x:c>
      <x:c r="G18" s="66" t="str">
        <x:v>Высокое качество, но +2 пункта к high при E2E ×3,4.</x:v>
      </x:c>
    </x:row>
    <x:row r="19" ht="50" customHeight="1">
      <x:c r="A19" s="18" t="str">
        <x:v>Самая низкая цена</x:v>
      </x:c>
      <x:c r="B19" s="18" t="str">
        <x:v>GPT-6 Luna max</x:v>
      </x:c>
      <x:c r="C19" s="4" t="n">
        <x:f>'Все модели'!B21</x:f>
        <x:v>37</x:v>
      </x:c>
      <x:c r="D19" s="56" t="n">
        <x:f>'Все модели'!C21</x:f>
        <x:v>0.07</x:v>
      </x:c>
      <x:c r="E19" s="64" t="n">
        <x:f>'Все модели'!D21</x:f>
        <x:v>118.43</x:v>
      </x:c>
      <x:c r="F19" s="64" t="n">
        <x:f>'Все модели'!F21</x:f>
        <x:v>345.76</x:v>
      </x:c>
      <x:c r="G19" s="18" t="str">
        <x:v>Не включать в быстрый основной набор: 118 с и индекс 37.</x:v>
      </x:c>
    </x:row>
    <x:row r="20" ht="22" customHeight="1">
      <x:c r="A20" s="4"/>
      <x:c r="B20" s="4"/>
      <x:c r="C20" s="4"/>
      <x:c r="D20" s="4"/>
      <x:c r="E20" s="4"/>
      <x:c r="F20" s="4"/>
      <x:c r="G20" s="4"/>
    </x:row>
    <x:row r="21" ht="22" customHeight="1">
      <x:c r="A21" s="4"/>
      <x:c r="B21" s="4"/>
      <x:c r="C21" s="4"/>
      <x:c r="D21" s="4"/>
      <x:c r="E21" s="4"/>
      <x:c r="F21" s="4"/>
      <x:c r="G21" s="4"/>
    </x:row>
    <x:row r="22" ht="40" customHeight="1">
      <x:c r="A22" s="30" t="str">
        <x:v>Направление</x:v>
      </x:c>
      <x:c r="B22" s="30" t="str">
        <x:v>Стартовый кандидат</x:v>
      </x:c>
      <x:c r="C22" s="30" t="str">
        <x:v>Что проверять</x:v>
      </x:c>
      <x:c r="D22" s="30" t="str"/>
      <x:c r="E22" s="30" t="str"/>
      <x:c r="F22" s="30" t="str"/>
      <x:c r="G22" s="30" t="str"/>
    </x:row>
    <x:row r="23" ht="48" customHeight="1">
      <x:c r="A23" s="18" t="str">
        <x:v>Код и терминальные агенты</x:v>
      </x:c>
      <x:c r="B23" s="18" t="str">
        <x:v>Sol high / Opus medium</x:v>
      </x:c>
      <x:c r="C23" s="18" t="str">
        <x:v>Sol high: 52%; Opus medium: 53%; Opus high: 57% в Terminal-Bench. Нет общего универсального победителя по качеству и бюджету.</x:v>
      </x:c>
      <x:c r="D23" s="18"/>
      <x:c r="E23" s="18"/>
      <x:c r="F23" s="18"/>
      <x:c r="G23" s="18"/>
    </x:row>
    <x:row r="24" ht="48" customHeight="1">
      <x:c r="A24" s="18" t="str">
        <x:v>Подготовка бизнес-материалов</x:v>
      </x:c>
      <x:c r="B24" s="18" t="str">
        <x:v>Opus medium / high</x:v>
      </x:c>
      <x:c r="C24" s="18" t="str">
        <x:v>Sonnet high — альтернатива при жёстком ожидании до 20 с; Sonnet xhigh может выиграть на деловых тестах.</x:v>
      </x:c>
      <x:c r="D24" s="18"/>
      <x:c r="E24" s="18"/>
      <x:c r="F24" s="18"/>
      <x:c r="G24" s="18"/>
    </x:row>
    <x:row r="25" ht="48" customHeight="1">
      <x:c r="A25" s="18" t="str">
        <x:v>Разбор PDF и документов</x:v>
      </x:c>
      <x:c r="B25" s="18" t="str">
        <x:v>Sol medium / high</x:v>
      </x:c>
      <x:c r="C25" s="18" t="str">
        <x:v>GDP.pdf: 30% у medium и 32% у high; у Opus high 29%. Не переносить сюда общий рейтинг автоматически.</x:v>
      </x:c>
      <x:c r="D25" s="18"/>
      <x:c r="E25" s="18"/>
      <x:c r="F25" s="18"/>
      <x:c r="G25" s="18"/>
    </x:row>
    <x:row r="26" ht="48" customHeight="1">
      <x:c r="A26" s="18" t="str">
        <x:v>Длинный контекст / RAG</x:v>
      </x:c>
      <x:c r="B26" s="18" t="str">
        <x:v>Sol medium / Opus medium</x:v>
      </x:c>
      <x:c r="C26" s="18" t="str">
        <x:v>AA-LCR: 83% / 84%; разница мала, нужны ваши тесты с источниками и проверкой фактов.</x:v>
      </x:c>
      <x:c r="D26" s="18"/>
      <x:c r="E26" s="18"/>
      <x:c r="F26" s="18"/>
      <x:c r="G26" s="18"/>
    </x:row>
    <x:row r="27" ht="48" customHeight="1">
      <x:c r="A27" s="18" t="str">
        <x:v>Научный анализ</x:v>
      </x:c>
      <x:c r="B27" s="18" t="str">
        <x:v>Opus high, затем xhigh</x:v>
      </x:c>
      <x:c r="C27" s="18" t="str">
        <x:v>SciCode: 60%→65%; HLE: 56%→58%. Эскалация по реальным ошибкам, а не автоматически.</x:v>
      </x:c>
      <x:c r="D27" s="18"/>
      <x:c r="E27" s="18"/>
      <x:c r="F27" s="18"/>
      <x:c r="G27" s="18"/>
    </x:row>
    <x:row r="28" ht="48" customHeight="1">
      <x:c r="A28" s="18" t="str">
        <x:v>Сверхбыстрый чат</x:v>
      </x:c>
      <x:c r="B28" s="18" t="str">
        <x:v>Sol low / Sonnet medium</x:v>
      </x:c>
      <x:c r="C28" s="18" t="str">
        <x:v>У Sonnet medium первый ответ 1,34 с, но индекс ниже; для голоса нужны отдельные измерения.</x:v>
      </x:c>
      <x:c r="D28" s="18"/>
      <x:c r="E28" s="18"/>
      <x:c r="F28" s="18"/>
      <x:c r="G28" s="18"/>
    </x:row>
    <x:row r="29" ht="22" customHeight="1">
      <x:c r="A29" s="4"/>
      <x:c r="B29" s="4"/>
      <x:c r="C29" s="4"/>
      <x:c r="D29" s="4"/>
      <x:c r="E29" s="4"/>
      <x:c r="F29" s="4"/>
      <x:c r="G29" s="4"/>
    </x:row>
    <x:row r="30" ht="22" customHeight="1">
      <x:c r="A30" s="4"/>
      <x:c r="B30" s="4"/>
      <x:c r="C30" s="4"/>
      <x:c r="D30" s="4"/>
      <x:c r="E30" s="4"/>
      <x:c r="F30" s="4"/>
      <x:c r="G30" s="4"/>
    </x:row>
    <x:row r="31" ht="22" customHeight="1">
      <x:c r="A31" s="20" t="str">
        <x:v>Из обычного быстрого набора убраны max-режимы, дорогие устаревающие варианты и модели с малым выигрышем относительно цены/ожидания. Это не запрет на специализированные задачи.</x:v>
      </x:c>
      <x:c r="B31" s="20"/>
      <x:c r="C31" s="20"/>
      <x:c r="D31" s="20"/>
      <x:c r="E31" s="20"/>
      <x:c r="F31" s="20"/>
      <x:c r="G31" s="20"/>
    </x:row>
    <x:row r="32" ht="22" customHeight="1">
      <x:c r="A32" s="20"/>
      <x:c r="B32" s="20"/>
      <x:c r="C32" s="20"/>
      <x:c r="D32" s="20"/>
      <x:c r="E32" s="20"/>
      <x:c r="F32" s="20"/>
      <x:c r="G32" s="20"/>
    </x:row>
    <x:row r="33" ht="22" customHeight="1">
      <x:c r="A33" s="4"/>
      <x:c r="B33" s="4"/>
      <x:c r="C33" s="4"/>
      <x:c r="D33" s="4"/>
      <x:c r="E33" s="4"/>
      <x:c r="F33" s="4"/>
      <x:c r="G33" s="4"/>
    </x:row>
    <x:row r="34" ht="22" customHeight="1">
      <x:c r="A34" s="20" t="str">
        <x:v>Sonnet max лидирует в Terminal-Bench (64%) и AutomationBench (71%) в исходной таблице; его нельзя объявлять хуже во всех задачах, несмотря на дорогой общий профиль.</x:v>
      </x:c>
      <x:c r="B34" s="20"/>
      <x:c r="C34" s="20"/>
      <x:c r="D34" s="20"/>
      <x:c r="E34" s="20"/>
      <x:c r="F34" s="20"/>
      <x:c r="G34" s="20"/>
    </x:row>
    <x:row r="35" ht="22" customHeight="1">
      <x:c r="A35" s="20"/>
      <x:c r="B35" s="20"/>
      <x:c r="C35" s="20"/>
      <x:c r="D35" s="20"/>
      <x:c r="E35" s="20"/>
      <x:c r="F35" s="20"/>
      <x:c r="G35" s="20"/>
    </x:row>
    <x:row r="36" ht="22" customHeight="1">
      <x:c r="A36" s="4"/>
      <x:c r="B36" s="4"/>
      <x:c r="C36" s="4"/>
      <x:c r="D36" s="4"/>
      <x:c r="E36" s="4"/>
      <x:c r="F36" s="4"/>
      <x:c r="G36" s="4"/>
    </x:row>
    <x:row r="37" ht="22" customHeight="1">
      <x:c r="A37" s="20" t="str">
        <x:v>Минимальный рабочий набор: Sol medium → Opus medium → Opus high. Для экономного фонового анализа — Sol high / xhigh; для простых быстрых задач — Sol low.</x:v>
      </x:c>
      <x:c r="B37" s="20"/>
      <x:c r="C37" s="20"/>
      <x:c r="D37" s="20"/>
      <x:c r="E37" s="20"/>
      <x:c r="F37" s="20"/>
      <x:c r="G37" s="20"/>
    </x:row>
    <x:row r="38" ht="22" customHeight="1">
      <x:c r="A38" s="20"/>
      <x:c r="B38" s="20"/>
      <x:c r="C38" s="20"/>
      <x:c r="D38" s="20"/>
      <x:c r="E38" s="20"/>
      <x:c r="F38" s="20"/>
      <x:c r="G38" s="20"/>
    </x:row>
    <x:row r="39" ht="22" customHeight="1">
      <x:c r="A39" s="4"/>
      <x:c r="B39" s="4"/>
      <x:c r="C39" s="4"/>
      <x:c r="D39" s="4"/>
      <x:c r="E39" s="4"/>
      <x:c r="F39" s="4"/>
      <x:c r="G39" s="4"/>
    </x:row>
    <x:row r="40" ht="22" customHeight="1">
      <x:c r="A40" s="20" t="str">
        <x:v>См. «Парето» для формального исключения, «Переходы» для цены усиления, «Фильтр» для ваших порогов и «Методика» для ограничений данных.</x:v>
      </x:c>
      <x:c r="B40" s="20"/>
      <x:c r="C40" s="20"/>
      <x:c r="D40" s="20"/>
      <x:c r="E40" s="20"/>
      <x:c r="F40" s="20"/>
      <x:c r="G40" s="20"/>
    </x:row>
    <x:row r="41" ht="22" customHeight="1">
      <x:c r="A41" s="20"/>
      <x:c r="B41" s="20"/>
      <x:c r="C41" s="20"/>
      <x:c r="D41" s="20"/>
      <x:c r="E41" s="20"/>
      <x:c r="F41" s="20"/>
      <x:c r="G41" s="20"/>
    </x:row>
    <x:row r="42" ht="22" customHeight="1">
      <x:c r="A42" s="4"/>
      <x:c r="B42" s="4"/>
      <x:c r="C42" s="4"/>
      <x:c r="D42" s="4"/>
      <x:c r="E42" s="4"/>
      <x:c r="F42" s="4"/>
      <x:c r="G42" s="4"/>
    </x:row>
    <x:row r="43" ht="22" customHeight="1">
      <x:c r="A43" s="4"/>
      <x:c r="B43" s="4"/>
      <x:c r="C43" s="4"/>
      <x:c r="D43" s="4"/>
      <x:c r="E43" s="4"/>
      <x:c r="F43" s="4"/>
      <x:c r="G43" s="4"/>
    </x:row>
    <x:row r="44" ht="22" customHeight="1">
      <x:c r="A44" s="4"/>
      <x:c r="B44" s="4"/>
      <x:c r="C44" s="4"/>
      <x:c r="D44" s="4"/>
      <x:c r="E44" s="4"/>
      <x:c r="F44" s="4"/>
      <x:c r="G44" s="4"/>
    </x:row>
    <x:row r="45" ht="22" customHeight="1">
      <x:c r="A45" s="4"/>
      <x:c r="B45" s="4"/>
      <x:c r="C45" s="4"/>
      <x:c r="D45" s="4"/>
      <x:c r="E45" s="4"/>
      <x:c r="F45" s="4"/>
      <x:c r="G45" s="4"/>
    </x:row>
    <x:row r="46" ht="22" customHeight="1">
      <x:c r="A46" s="4"/>
      <x:c r="B46" s="4"/>
      <x:c r="C46" s="4"/>
      <x:c r="D46" s="4"/>
      <x:c r="E46" s="4"/>
      <x:c r="F46" s="4"/>
      <x:c r="G46" s="4"/>
    </x:row>
    <x:row r="47" ht="22" customHeight="1">
      <x:c r="A47" s="4"/>
      <x:c r="B47" s="4"/>
      <x:c r="C47" s="4"/>
      <x:c r="D47" s="4"/>
      <x:c r="E47" s="4"/>
      <x:c r="F47" s="4"/>
      <x:c r="G47" s="4"/>
    </x:row>
    <x:row r="48" ht="22" customHeight="1">
      <x:c r="A48" s="4"/>
      <x:c r="B48" s="4"/>
      <x:c r="C48" s="4"/>
      <x:c r="D48" s="4"/>
      <x:c r="E48" s="4"/>
      <x:c r="F48" s="4"/>
      <x:c r="G48" s="4"/>
    </x:row>
    <x:row r="49" ht="22" customHeight="1">
      <x:c r="A49" s="4"/>
      <x:c r="B49" s="4"/>
      <x:c r="C49" s="4"/>
      <x:c r="D49" s="4"/>
      <x:c r="E49" s="4"/>
      <x:c r="F49" s="4"/>
      <x:c r="G49" s="4"/>
    </x:row>
    <x:row r="50" ht="22" customHeight="1">
      <x:c r="A50" s="4"/>
      <x:c r="B50" s="4"/>
      <x:c r="C50" s="4"/>
      <x:c r="D50" s="4"/>
      <x:c r="E50" s="4"/>
      <x:c r="F50" s="4"/>
      <x:c r="G50" s="4"/>
    </x:row>
    <x:row r="51" ht="22" customHeight="1">
      <x:c r="A51" s="4"/>
      <x:c r="B51" s="4"/>
      <x:c r="C51" s="4"/>
      <x:c r="D51" s="4"/>
      <x:c r="E51" s="4"/>
      <x:c r="F51" s="4"/>
      <x:c r="G51" s="4"/>
    </x:row>
    <x:row r="52" ht="22" customHeight="1">
      <x:c r="A52" s="4"/>
      <x:c r="B52" s="4"/>
      <x:c r="C52" s="4"/>
      <x:c r="D52" s="4"/>
      <x:c r="E52" s="4"/>
      <x:c r="F52" s="4"/>
      <x:c r="G52" s="4"/>
    </x:row>
    <x:row r="53" ht="22" customHeight="1">
      <x:c r="A53" s="4"/>
      <x:c r="B53" s="4"/>
      <x:c r="C53" s="4"/>
      <x:c r="D53" s="4"/>
      <x:c r="E53" s="4"/>
      <x:c r="F53" s="4"/>
      <x:c r="G53" s="4"/>
    </x:row>
    <x:row r="54" ht="22" customHeight="1">
      <x:c r="A54" s="4"/>
      <x:c r="B54" s="4"/>
      <x:c r="C54" s="4"/>
      <x:c r="D54" s="4"/>
      <x:c r="E54" s="4"/>
      <x:c r="F54" s="4"/>
      <x:c r="G54" s="4"/>
    </x:row>
    <x:row r="55" ht="22" customHeight="1">
      <x:c r="A55" s="4"/>
      <x:c r="B55" s="4"/>
      <x:c r="C55" s="4"/>
      <x:c r="D55" s="4"/>
      <x:c r="E55" s="4"/>
      <x:c r="F55" s="4"/>
      <x:c r="G55" s="4"/>
    </x:row>
    <x:row r="56" ht="22" customHeight="1">
      <x:c r="A56" s="4"/>
      <x:c r="B56" s="4"/>
      <x:c r="C56" s="4"/>
      <x:c r="D56" s="4"/>
      <x:c r="E56" s="4"/>
      <x:c r="F56" s="4"/>
      <x:c r="G56" s="4"/>
    </x:row>
    <x:row r="57" ht="22" customHeight="1">
      <x:c r="A57" s="4"/>
      <x:c r="B57" s="4"/>
      <x:c r="C57" s="4"/>
      <x:c r="D57" s="4"/>
      <x:c r="E57" s="4"/>
      <x:c r="F57" s="4"/>
      <x:c r="G57" s="4"/>
    </x:row>
    <x:row r="58" ht="22" customHeight="1">
      <x:c r="A58" s="4"/>
      <x:c r="B58" s="4"/>
      <x:c r="C58" s="4"/>
      <x:c r="D58" s="4"/>
      <x:c r="E58" s="4"/>
      <x:c r="F58" s="4"/>
      <x:c r="G58" s="4"/>
    </x:row>
  </x:sheetData>
  <x:mergeCells>
    <x:mergeCell ref="A1:G2"/>
    <x:mergeCell ref="A3:G4"/>
    <x:mergeCell ref="A5:B5"/>
    <x:mergeCell ref="C5:D5"/>
    <x:mergeCell ref="E5:G5"/>
    <x:mergeCell ref="C23:G23"/>
    <x:mergeCell ref="C24:G24"/>
    <x:mergeCell ref="C25:G25"/>
    <x:mergeCell ref="C26:G26"/>
    <x:mergeCell ref="C27:G27"/>
    <x:mergeCell ref="C28:G28"/>
    <x:mergeCell ref="A31:G32"/>
    <x:mergeCell ref="A34:G35"/>
    <x:mergeCell ref="A37:G38"/>
    <x:mergeCell ref="A40:G4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33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  <x:col min="15" max="15" width="16" hidden="0" customWidth="1"/>
    <x:col min="16" max="16" width="16" hidden="0" customWidth="1"/>
    <x:col min="17" max="17" width="16" hidden="0" customWidth="1"/>
    <x:col min="18" max="18" width="16" hidden="0" customWidth="1"/>
    <x:col min="19" max="19" width="16" hidden="0" customWidth="1"/>
    <x:col min="20" max="20" width="16" hidden="0" customWidth="1"/>
    <x:col min="21" max="21" width="16" hidden="0" customWidth="1"/>
    <x:col min="22" max="22" width="16" hidden="0" customWidth="1"/>
    <x:col min="23" max="23" width="16" hidden="0" customWidth="1"/>
    <x:col min="24" max="24" width="16" hidden="0" customWidth="1"/>
    <x:col min="25" max="25" width="16" hidden="0" customWidth="1"/>
    <x:col min="26" max="26" width="28" hidden="0" customWidth="1"/>
  </x:cols>
  <x:sheetData>
    <x:row r="1" ht="25" customHeight="1">
      <x:c r="A1" s="16" t="str">
        <x:v>ВСЕ 25 КОНФИГУРАЦИЙ</x:v>
      </x:c>
      <x:c r="B1" s="16"/>
      <x:c r="C1" s="16"/>
      <x:c r="D1" s="16"/>
      <x:c r="E1" s="16"/>
      <x:c r="F1" s="16"/>
      <x:c r="G1" s="16"/>
      <x:c r="H1" s="16"/>
      <x:c r="I1" s="16"/>
      <x:c r="J1" s="16"/>
      <x:c r="K1" s="16"/>
      <x:c r="L1" s="16"/>
      <x:c r="M1" s="16"/>
      <x:c r="N1" s="16"/>
      <x:c r="O1" s="16"/>
      <x:c r="P1" s="16"/>
      <x:c r="Q1" s="16"/>
      <x:c r="R1" s="16"/>
      <x:c r="S1" s="16"/>
      <x:c r="T1" s="16"/>
      <x:c r="U1" s="16"/>
      <x:c r="V1" s="16"/>
      <x:c r="W1" s="16"/>
      <x:c r="X1" s="16"/>
      <x:c r="Y1" s="16"/>
      <x:c r="Z1" s="16"/>
    </x:row>
    <x:row r="2" ht="25" customHeight="1">
      <x:c r="A2" s="16"/>
      <x:c r="B2" s="16"/>
      <x:c r="C2" s="16"/>
      <x:c r="D2" s="16"/>
      <x:c r="E2" s="16"/>
      <x:c r="F2" s="16"/>
      <x:c r="G2" s="16"/>
      <x:c r="H2" s="16"/>
      <x:c r="I2" s="16"/>
      <x:c r="J2" s="16"/>
      <x:c r="K2" s="16"/>
      <x:c r="L2" s="16"/>
      <x:c r="M2" s="16"/>
      <x:c r="N2" s="16"/>
      <x:c r="O2" s="16"/>
      <x:c r="P2" s="16"/>
      <x:c r="Q2" s="16"/>
      <x:c r="R2" s="16"/>
      <x:c r="S2" s="16"/>
      <x:c r="T2" s="16"/>
      <x:c r="U2" s="16"/>
      <x:c r="V2" s="16"/>
      <x:c r="W2" s="16"/>
      <x:c r="X2" s="16"/>
      <x:c r="Y2" s="16"/>
      <x:c r="Z2" s="16"/>
    </x:row>
    <x:row r="3" ht="22" customHeight="1">
      <x:c r="A3" s="20" t="str">
        <x:v>Числа из исходного Excel. Пустые клетки — отсутствующие данные; стоимость и два времени относятся к разным тестовым нагрузкам.</x:v>
      </x:c>
      <x:c r="B3" s="20"/>
      <x:c r="C3" s="20"/>
      <x:c r="D3" s="20"/>
      <x:c r="E3" s="20"/>
      <x:c r="F3" s="20"/>
      <x:c r="G3" s="20"/>
      <x:c r="H3" s="20"/>
      <x:c r="I3" s="20"/>
      <x:c r="J3" s="20"/>
      <x:c r="K3" s="20"/>
      <x:c r="L3" s="20"/>
      <x:c r="M3" s="20"/>
      <x:c r="N3" s="20"/>
      <x:c r="O3" s="20"/>
      <x:c r="P3" s="20"/>
      <x:c r="Q3" s="20"/>
      <x:c r="R3" s="20"/>
      <x:c r="S3" s="20"/>
      <x:c r="T3" s="20"/>
      <x:c r="U3" s="20"/>
      <x:c r="V3" s="20"/>
      <x:c r="W3" s="20"/>
      <x:c r="X3" s="20"/>
      <x:c r="Y3" s="20"/>
      <x:c r="Z3" s="20"/>
    </x:row>
    <x:row r="4" ht="22" customHeight="1">
      <x:c r="A4" s="20"/>
      <x:c r="B4" s="20"/>
      <x:c r="C4" s="20"/>
      <x:c r="D4" s="20"/>
      <x:c r="E4" s="20"/>
      <x:c r="F4" s="20"/>
      <x:c r="G4" s="20"/>
      <x:c r="H4" s="20"/>
      <x:c r="I4" s="20"/>
      <x:c r="J4" s="20"/>
      <x:c r="K4" s="20"/>
      <x:c r="L4" s="20"/>
      <x:c r="M4" s="20"/>
      <x:c r="N4" s="20"/>
      <x:c r="O4" s="20"/>
      <x:c r="P4" s="20"/>
      <x:c r="Q4" s="20"/>
      <x:c r="R4" s="20"/>
      <x:c r="S4" s="20"/>
      <x:c r="T4" s="20"/>
      <x:c r="U4" s="20"/>
      <x:c r="V4" s="20"/>
      <x:c r="W4" s="20"/>
      <x:c r="X4" s="20"/>
      <x:c r="Y4" s="20"/>
      <x:c r="Z4" s="20"/>
    </x:row>
    <x:row r="5" ht="40" customHeight="1">
      <x:c r="A5" s="30" t="str">
        <x:v>Модель / режим</x:v>
      </x:c>
      <x:c r="B5" s="30" t="str">
        <x:v>Индекс</x:v>
      </x:c>
      <x:c r="C5" s="30" t="str">
        <x:v>$/задача AA</x:v>
      </x:c>
      <x:c r="D5" s="30" t="str">
        <x:v>E2E 500 т., с</x:v>
      </x:c>
      <x:c r="E5" s="30" t="str">
        <x:v>Первый ответ, с</x:v>
      </x:c>
      <x:c r="F5" s="30" t="str">
        <x:v>Декодир. задачи, с</x:v>
      </x:c>
      <x:c r="G5" s="30" t="str">
        <x:v>Скорость, т/с</x:v>
      </x:c>
      <x:c r="H5" s="30" t="str">
        <x:v>Вход, $/1M</x:v>
      </x:c>
      <x:c r="I5" s="30" t="str">
        <x:v>Выход, $/1M</x:v>
      </x:c>
      <x:c r="J5" s="30" t="str">
        <x:v>Кэш, $/1M</x:v>
      </x:c>
      <x:c r="K5" s="30" t="str">
        <x:v>Смесь, $/1M</x:v>
      </x:c>
      <x:c r="L5" s="30" t="str">
        <x:v>AA-Briefcase Elo</x:v>
      </x:c>
      <x:c r="M5" s="30" t="str">
        <x:v>GDPval Elo</x:v>
      </x:c>
      <x:c r="N5" s="30" t="str">
        <x:v>AutomationBench</x:v>
      </x:c>
      <x:c r="O5" s="30" t="str">
        <x:v>Terminal-Bench</x:v>
      </x:c>
      <x:c r="P5" s="30" t="str">
        <x:v>SciCode</x:v>
      </x:c>
      <x:c r="Q5" s="30" t="str">
        <x:v>HLE</x:v>
      </x:c>
      <x:c r="R5" s="30" t="str">
        <x:v>GDP.pdf</x:v>
      </x:c>
      <x:c r="S5" s="30" t="str">
        <x:v>CritPt</x:v>
      </x:c>
      <x:c r="T5" s="30" t="str">
        <x:v>Omniscience</x:v>
      </x:c>
      <x:c r="U5" s="30" t="str">
        <x:v>AA-LCR</x:v>
      </x:c>
      <x:c r="V5" s="30" t="str">
        <x:v>Выход / задача, т.</x:v>
      </x:c>
      <x:c r="W5" s="30" t="str">
        <x:v>Мышление / задача, т.</x:v>
      </x:c>
      <x:c r="X5" s="30" t="str">
        <x:v>Весь индекс, $</x:v>
      </x:c>
      <x:c r="Y5" s="30" t="str">
        <x:v>Выход / весь индекс, т.</x:v>
      </x:c>
      <x:c r="Z5" s="30" t="str">
        <x:v>Источник</x:v>
      </x:c>
    </x:row>
    <x:row r="6" ht="31" customHeight="1">
      <x:c r="A6" s="44" t="str">
        <x:v>GPT-6.1 Sol low</x:v>
      </x:c>
      <x:c r="B6" s="45" t="n">
        <x:v>42</x:v>
      </x:c>
      <x:c r="C6" s="46" t="n">
        <x:v>0.13</x:v>
      </x:c>
      <x:c r="D6" s="47" t="n">
        <x:v>9.43</x:v>
      </x:c>
      <x:c r="E6" s="47" t="n">
        <x:v>2.08</x:v>
      </x:c>
      <x:c r="F6" s="47" t="n">
        <x:v>58.46</x:v>
      </x:c>
      <x:c r="G6" s="45" t="n">
        <x:v>68</x:v>
      </x:c>
      <x:c r="H6" s="46" t="n">
        <x:v>2</x:v>
      </x:c>
      <x:c r="I6" s="46" t="n">
        <x:v>10</x:v>
      </x:c>
      <x:c r="J6" s="46" t="n">
        <x:v>0.1</x:v>
      </x:c>
      <x:c r="K6" s="46" t="n">
        <x:v>1.47</x:v>
      </x:c>
      <x:c r="L6" s="45" t="n">
        <x:v>1118</x:v>
      </x:c>
      <x:c r="M6" s="45" t="n">
        <x:v>1297</x:v>
      </x:c>
      <x:c r="N6" s="48" t="n">
        <x:v>0.53</x:v>
      </x:c>
      <x:c r="O6" s="48" t="n">
        <x:v>0.31</x:v>
      </x:c>
      <x:c r="P6" s="48" t="n">
        <x:v>0.53</x:v>
      </x:c>
      <x:c r="Q6" s="48" t="n">
        <x:v>0.47</x:v>
      </x:c>
      <x:c r="R6" s="48" t="n">
        <x:v>0.27</x:v>
      </x:c>
      <x:c r="S6" s="48" t="n">
        <x:v>0.25</x:v>
      </x:c>
      <x:c r="T6" s="45" t="n">
        <x:v>38</x:v>
      </x:c>
      <x:c r="U6" s="48" t="n">
        <x:v>0.84</x:v>
      </x:c>
      <x:c r="V6" s="49" t="n">
        <x:v>4000</x:v>
      </x:c>
      <x:c r="W6" s="49" t="n">
        <x:v>1000</x:v>
      </x:c>
      <x:c r="X6" s="46" t="n">
        <x:v>250</x:v>
      </x:c>
      <x:c r="Y6" s="49" t="n">
        <x:v>9000000</x:v>
      </x:c>
      <x:c r="Z6" s="44" t="str">
        <x:v>Исходник!B1:B30</x:v>
      </x:c>
    </x:row>
    <x:row r="7" ht="31" customHeight="1">
      <x:c r="A7" s="4" t="str">
        <x:v>GPT-6.1 Sol medium</x:v>
      </x:c>
      <x:c r="B7" s="36" t="n">
        <x:v>48</x:v>
      </x:c>
      <x:c r="C7" s="38" t="n">
        <x:v>0.21</x:v>
      </x:c>
      <x:c r="D7" s="34" t="n">
        <x:v>14.13</x:v>
      </x:c>
      <x:c r="E7" s="34" t="n">
        <x:v>5.72</x:v>
      </x:c>
      <x:c r="F7" s="34" t="n">
        <x:v>135.85</x:v>
      </x:c>
      <x:c r="G7" s="36" t="n">
        <x:v>59</x:v>
      </x:c>
      <x:c r="H7" s="38" t="n">
        <x:v>2</x:v>
      </x:c>
      <x:c r="I7" s="38" t="n">
        <x:v>10</x:v>
      </x:c>
      <x:c r="J7" s="38" t="n">
        <x:v>0.1</x:v>
      </x:c>
      <x:c r="K7" s="38" t="n">
        <x:v>1.47</x:v>
      </x:c>
      <x:c r="L7" s="36" t="n">
        <x:v>1365</x:v>
      </x:c>
      <x:c r="M7" s="36" t="n">
        <x:v>1433</x:v>
      </x:c>
      <x:c r="N7" s="40" t="n">
        <x:v>0.63</x:v>
      </x:c>
      <x:c r="O7" s="40" t="n">
        <x:v>0.48</x:v>
      </x:c>
      <x:c r="P7" s="40" t="n">
        <x:v>0.53</x:v>
      </x:c>
      <x:c r="Q7" s="40" t="n">
        <x:v>0.5</x:v>
      </x:c>
      <x:c r="R7" s="40" t="n">
        <x:v>0.3</x:v>
      </x:c>
      <x:c r="S7" s="40" t="n">
        <x:v>0.28</x:v>
      </x:c>
      <x:c r="T7" s="36" t="n">
        <x:v>40</x:v>
      </x:c>
      <x:c r="U7" s="40" t="n">
        <x:v>0.83</x:v>
      </x:c>
      <x:c r="V7" s="42" t="n">
        <x:v>8000</x:v>
      </x:c>
      <x:c r="W7" s="42" t="n">
        <x:v>3000</x:v>
      </x:c>
      <x:c r="X7" s="38" t="n">
        <x:v>361</x:v>
      </x:c>
      <x:c r="Y7" s="42" t="n">
        <x:v>15000000</x:v>
      </x:c>
      <x:c r="Z7" s="4" t="str">
        <x:v>Исходник!C1:C30</x:v>
      </x:c>
    </x:row>
    <x:row r="8" ht="31" customHeight="1">
      <x:c r="A8" s="44" t="str">
        <x:v>GPT-6.1 Sol high</x:v>
      </x:c>
      <x:c r="B8" s="45" t="n">
        <x:v>50</x:v>
      </x:c>
      <x:c r="C8" s="46" t="n">
        <x:v>0.32</x:v>
      </x:c>
      <x:c r="D8" s="47" t="n">
        <x:v>65.68</x:v>
      </x:c>
      <x:c r="E8" s="47" t="n">
        <x:v>57.97</x:v>
      </x:c>
      <x:c r="F8" s="47" t="n">
        <x:v>206.33</x:v>
      </x:c>
      <x:c r="G8" s="45" t="n">
        <x:v>65</x:v>
      </x:c>
      <x:c r="H8" s="46" t="n">
        <x:v>2</x:v>
      </x:c>
      <x:c r="I8" s="46" t="n">
        <x:v>10</x:v>
      </x:c>
      <x:c r="J8" s="46" t="n">
        <x:v>0.1</x:v>
      </x:c>
      <x:c r="K8" s="46" t="n">
        <x:v>1.47</x:v>
      </x:c>
      <x:c r="L8" s="45" t="n">
        <x:v>1471</x:v>
      </x:c>
      <x:c r="M8" s="45" t="n">
        <x:v>1486</x:v>
      </x:c>
      <x:c r="N8" s="48" t="n">
        <x:v>0.64</x:v>
      </x:c>
      <x:c r="O8" s="48" t="n">
        <x:v>0.52</x:v>
      </x:c>
      <x:c r="P8" s="48" t="n">
        <x:v>0.56</x:v>
      </x:c>
      <x:c r="Q8" s="48" t="n">
        <x:v>0.51</x:v>
      </x:c>
      <x:c r="R8" s="48" t="n">
        <x:v>0.32</x:v>
      </x:c>
      <x:c r="S8" s="48" t="n">
        <x:v>0.3</x:v>
      </x:c>
      <x:c r="T8" s="45" t="n">
        <x:v>41</x:v>
      </x:c>
      <x:c r="U8" s="48" t="n">
        <x:v>0.82</x:v>
      </x:c>
      <x:c r="V8" s="49" t="n">
        <x:v>13000</x:v>
      </x:c>
      <x:c r="W8" s="49" t="n">
        <x:v>6000</x:v>
      </x:c>
      <x:c r="X8" s="46" t="n">
        <x:v>521</x:v>
      </x:c>
      <x:c r="Y8" s="49" t="n">
        <x:v>25000000</x:v>
      </x:c>
      <x:c r="Z8" s="44" t="str">
        <x:v>Исходник!D1:D30</x:v>
      </x:c>
    </x:row>
    <x:row r="9" ht="31" customHeight="1">
      <x:c r="A9" s="4" t="str">
        <x:v>GPT-6.1 Sol xhigh</x:v>
      </x:c>
      <x:c r="B9" s="36" t="n">
        <x:v>51</x:v>
      </x:c>
      <x:c r="C9" s="38" t="n">
        <x:v>0.39</x:v>
      </x:c>
      <x:c r="D9" s="34" t="n">
        <x:v>77.01</x:v>
      </x:c>
      <x:c r="E9" s="34" t="n">
        <x:v>69.2</x:v>
      </x:c>
      <x:c r="F9" s="34" t="n">
        <x:v>280.18</x:v>
      </x:c>
      <x:c r="G9" s="36" t="n">
        <x:v>64</x:v>
      </x:c>
      <x:c r="H9" s="38" t="n">
        <x:v>2</x:v>
      </x:c>
      <x:c r="I9" s="38" t="n">
        <x:v>10</x:v>
      </x:c>
      <x:c r="J9" s="38" t="n">
        <x:v>0.1</x:v>
      </x:c>
      <x:c r="K9" s="38" t="n">
        <x:v>1.47</x:v>
      </x:c>
      <x:c r="L9" s="36" t="n">
        <x:v>1507</x:v>
      </x:c>
      <x:c r="M9" s="36" t="n">
        <x:v>1510</x:v>
      </x:c>
      <x:c r="N9" s="40" t="n">
        <x:v>0.67</x:v>
      </x:c>
      <x:c r="O9" s="40" t="n">
        <x:v>0.54</x:v>
      </x:c>
      <x:c r="P9" s="40" t="n">
        <x:v>0.56</x:v>
      </x:c>
      <x:c r="Q9" s="40" t="n">
        <x:v>0.53</x:v>
      </x:c>
      <x:c r="R9" s="40" t="n">
        <x:v>0.32</x:v>
      </x:c>
      <x:c r="S9" s="40" t="n">
        <x:v>0.32</x:v>
      </x:c>
      <x:c r="T9" s="36" t="n">
        <x:v>41</x:v>
      </x:c>
      <x:c r="U9" s="40" t="n">
        <x:v>0.8</x:v>
      </x:c>
      <x:c r="V9" s="42" t="n">
        <x:v>18000</x:v>
      </x:c>
      <x:c r="W9" s="42" t="n">
        <x:v>9000</x:v>
      </x:c>
      <x:c r="X9" s="38" t="n">
        <x:v>662</x:v>
      </x:c>
      <x:c r="Y9" s="42" t="n">
        <x:v>36000000</x:v>
      </x:c>
      <x:c r="Z9" s="4" t="str">
        <x:v>Исходник!E1:E30</x:v>
      </x:c>
    </x:row>
    <x:row r="10" ht="31" customHeight="1">
      <x:c r="A10" s="44" t="str">
        <x:v>GPT-6.1 Sol max</x:v>
      </x:c>
      <x:c r="B10" s="45" t="n">
        <x:v>52</x:v>
      </x:c>
      <x:c r="C10" s="46" t="n">
        <x:v>0.72</x:v>
      </x:c>
      <x:c r="D10" s="47" t="n">
        <x:v>213.08</x:v>
      </x:c>
      <x:c r="E10" s="47" t="n">
        <x:v>205.87</x:v>
      </x:c>
      <x:c r="F10" s="47" t="n">
        <x:v>546.64</x:v>
      </x:c>
      <x:c r="G10" s="45" t="n">
        <x:v>69</x:v>
      </x:c>
      <x:c r="H10" s="46" t="n">
        <x:v>2</x:v>
      </x:c>
      <x:c r="I10" s="46" t="n">
        <x:v>10</x:v>
      </x:c>
      <x:c r="J10" s="46" t="n">
        <x:v>0.1</x:v>
      </x:c>
      <x:c r="K10" s="46" t="n">
        <x:v>1.47</x:v>
      </x:c>
      <x:c r="L10" s="45" t="n">
        <x:v>1564</x:v>
      </x:c>
      <x:c r="M10" s="45" t="n">
        <x:v>1575</x:v>
      </x:c>
      <x:c r="N10" s="48" t="n">
        <x:v>0.65</x:v>
      </x:c>
      <x:c r="O10" s="48" t="n">
        <x:v>0.56</x:v>
      </x:c>
      <x:c r="P10" s="48" t="n">
        <x:v>0.54</x:v>
      </x:c>
      <x:c r="Q10" s="48" t="n">
        <x:v>0.53</x:v>
      </x:c>
      <x:c r="R10" s="48" t="n">
        <x:v>0.31</x:v>
      </x:c>
      <x:c r="S10" s="48" t="n">
        <x:v>0.32</x:v>
      </x:c>
      <x:c r="T10" s="45" t="n">
        <x:v>42</x:v>
      </x:c>
      <x:c r="U10" s="48" t="n">
        <x:v>0.83</x:v>
      </x:c>
      <x:c r="V10" s="49" t="n">
        <x:v>38000</x:v>
      </x:c>
      <x:c r="W10" s="49" t="n">
        <x:v>25000</x:v>
      </x:c>
      <x:c r="X10" s="46" t="n">
        <x:v>1082</x:v>
      </x:c>
      <x:c r="Y10" s="49" t="n">
        <x:v>67000000</x:v>
      </x:c>
      <x:c r="Z10" s="44" t="str">
        <x:v>Исходник!F1:F30</x:v>
      </x:c>
    </x:row>
    <x:row r="11" ht="31" customHeight="1">
      <x:c r="A11" s="4" t="str">
        <x:v>Claude Sonnet 5.5 low</x:v>
      </x:c>
      <x:c r="B11" s="36"/>
      <x:c r="C11" s="38"/>
      <x:c r="D11" s="34" t="n">
        <x:v>6.86</x:v>
      </x:c>
      <x:c r="E11" s="34" t="n">
        <x:v>1.05</x:v>
      </x:c>
      <x:c r="F11" s="34"/>
      <x:c r="G11" s="36" t="n">
        <x:v>86</x:v>
      </x:c>
      <x:c r="H11" s="38" t="n">
        <x:v>2</x:v>
      </x:c>
      <x:c r="I11" s="38" t="n">
        <x:v>10</x:v>
      </x:c>
      <x:c r="J11" s="38" t="n">
        <x:v>0.2</x:v>
      </x:c>
      <x:c r="K11" s="38" t="n">
        <x:v>1.54</x:v>
      </x:c>
      <x:c r="L11" s="36"/>
      <x:c r="M11" s="36" t="n">
        <x:v>1168</x:v>
      </x:c>
      <x:c r="N11" s="40" t="n">
        <x:v>0.5</x:v>
      </x:c>
      <x:c r="O11" s="40" t="n">
        <x:v>0.21</x:v>
      </x:c>
      <x:c r="P11" s="40" t="n">
        <x:v>0.49</x:v>
      </x:c>
      <x:c r="Q11" s="40" t="n">
        <x:v>0.36</x:v>
      </x:c>
      <x:c r="R11" s="40" t="n">
        <x:v>0.16</x:v>
      </x:c>
      <x:c r="S11" s="40" t="n">
        <x:v>0.11</x:v>
      </x:c>
      <x:c r="T11" s="36" t="n">
        <x:v>19</x:v>
      </x:c>
      <x:c r="U11" s="40" t="n">
        <x:v>0.76</x:v>
      </x:c>
      <x:c r="V11" s="42"/>
      <x:c r="W11" s="42"/>
      <x:c r="X11" s="38"/>
      <x:c r="Y11" s="42"/>
      <x:c r="Z11" s="4" t="str">
        <x:v>Исходник!G1:G30</x:v>
      </x:c>
    </x:row>
    <x:row r="12" ht="31" customHeight="1">
      <x:c r="A12" s="44" t="str">
        <x:v>Claude Sonnet 5.5 medium</x:v>
      </x:c>
      <x:c r="B12" s="45" t="n">
        <x:v>41</x:v>
      </x:c>
      <x:c r="C12" s="46" t="n">
        <x:v>0.59</x:v>
      </x:c>
      <x:c r="D12" s="47" t="n">
        <x:v>6.87</x:v>
      </x:c>
      <x:c r="E12" s="47" t="n">
        <x:v>1.34</x:v>
      </x:c>
      <x:c r="F12" s="47" t="n">
        <x:v>135.15</x:v>
      </x:c>
      <x:c r="G12" s="45" t="n">
        <x:v>90</x:v>
      </x:c>
      <x:c r="H12" s="46" t="n">
        <x:v>2</x:v>
      </x:c>
      <x:c r="I12" s="46" t="n">
        <x:v>10</x:v>
      </x:c>
      <x:c r="J12" s="46" t="n">
        <x:v>0.2</x:v>
      </x:c>
      <x:c r="K12" s="46" t="n">
        <x:v>1.54</x:v>
      </x:c>
      <x:c r="L12" s="45" t="n">
        <x:v>1461</x:v>
      </x:c>
      <x:c r="M12" s="45" t="n">
        <x:v>1292</x:v>
      </x:c>
      <x:c r="N12" s="48" t="n">
        <x:v>0.53</x:v>
      </x:c>
      <x:c r="O12" s="48" t="n">
        <x:v>0.3</x:v>
      </x:c>
      <x:c r="P12" s="48" t="n">
        <x:v>0.53</x:v>
      </x:c>
      <x:c r="Q12" s="48" t="n">
        <x:v>0.4</x:v>
      </x:c>
      <x:c r="R12" s="48" t="n">
        <x:v>0.2</x:v>
      </x:c>
      <x:c r="S12" s="48" t="n">
        <x:v>0.17</x:v>
      </x:c>
      <x:c r="T12" s="45" t="n">
        <x:v>20</x:v>
      </x:c>
      <x:c r="U12" s="48" t="n">
        <x:v>0.76</x:v>
      </x:c>
      <x:c r="V12" s="49" t="n">
        <x:v>19000</x:v>
      </x:c>
      <x:c r="W12" s="49" t="n">
        <x:v>8000</x:v>
      </x:c>
      <x:c r="X12" s="46" t="n">
        <x:v>701</x:v>
      </x:c>
      <x:c r="Y12" s="49" t="n">
        <x:v>29000000</x:v>
      </x:c>
      <x:c r="Z12" s="44" t="str">
        <x:v>Исходник!H1:H30</x:v>
      </x:c>
    </x:row>
    <x:row r="13" ht="31" customHeight="1">
      <x:c r="A13" s="4" t="str">
        <x:v>Claude Sonnet 5.5 high</x:v>
      </x:c>
      <x:c r="B13" s="36" t="n">
        <x:v>47</x:v>
      </x:c>
      <x:c r="C13" s="38" t="n">
        <x:v>1.08</x:v>
      </x:c>
      <x:c r="D13" s="34" t="n">
        <x:v>19.94</x:v>
      </x:c>
      <x:c r="E13" s="34" t="n">
        <x:v>14.48</x:v>
      </x:c>
      <x:c r="F13" s="34" t="n">
        <x:v>227.91</x:v>
      </x:c>
      <x:c r="G13" s="36" t="n">
        <x:v>92</x:v>
      </x:c>
      <x:c r="H13" s="38" t="n">
        <x:v>2</x:v>
      </x:c>
      <x:c r="I13" s="38" t="n">
        <x:v>10</x:v>
      </x:c>
      <x:c r="J13" s="38" t="n">
        <x:v>0.2</x:v>
      </x:c>
      <x:c r="K13" s="38" t="n">
        <x:v>1.54</x:v>
      </x:c>
      <x:c r="L13" s="36" t="n">
        <x:v>1634</x:v>
      </x:c>
      <x:c r="M13" s="36" t="n">
        <x:v>1517</x:v>
      </x:c>
      <x:c r="N13" s="40" t="n">
        <x:v>0.59</x:v>
      </x:c>
      <x:c r="O13" s="40" t="n">
        <x:v>0.44</x:v>
      </x:c>
      <x:c r="P13" s="40" t="n">
        <x:v>0.54</x:v>
      </x:c>
      <x:c r="Q13" s="40" t="n">
        <x:v>0.46</x:v>
      </x:c>
      <x:c r="R13" s="40" t="n">
        <x:v>0.25</x:v>
      </x:c>
      <x:c r="S13" s="40" t="n">
        <x:v>0.25</x:v>
      </x:c>
      <x:c r="T13" s="36" t="n">
        <x:v>21</x:v>
      </x:c>
      <x:c r="U13" s="40" t="n">
        <x:v>0.78</x:v>
      </x:c>
      <x:c r="V13" s="42" t="n">
        <x:v>34000</x:v>
      </x:c>
      <x:c r="W13" s="42" t="n">
        <x:v>18000</x:v>
      </x:c>
      <x:c r="X13" s="38" t="n">
        <x:v>1176</x:v>
      </x:c>
      <x:c r="Y13" s="42" t="n">
        <x:v>50000000</x:v>
      </x:c>
      <x:c r="Z13" s="4" t="str">
        <x:v>Исходник!I1:I30</x:v>
      </x:c>
    </x:row>
    <x:row r="14" ht="31" customHeight="1">
      <x:c r="A14" s="44" t="str">
        <x:v>Claude Sonnet 5.5 xhigh</x:v>
      </x:c>
      <x:c r="B14" s="45" t="n">
        <x:v>52</x:v>
      </x:c>
      <x:c r="C14" s="46" t="n">
        <x:v>2.74</x:v>
      </x:c>
      <x:c r="D14" s="47" t="n">
        <x:v>38.35</x:v>
      </x:c>
      <x:c r="E14" s="47" t="n">
        <x:v>33.5</x:v>
      </x:c>
      <x:c r="F14" s="47" t="n">
        <x:v>439.1</x:v>
      </x:c>
      <x:c r="G14" s="45" t="n">
        <x:v>103</x:v>
      </x:c>
      <x:c r="H14" s="46" t="n">
        <x:v>2</x:v>
      </x:c>
      <x:c r="I14" s="46" t="n">
        <x:v>10</x:v>
      </x:c>
      <x:c r="J14" s="46" t="n">
        <x:v>0.2</x:v>
      </x:c>
      <x:c r="K14" s="46" t="n">
        <x:v>1.54</x:v>
      </x:c>
      <x:c r="L14" s="45" t="n">
        <x:v>1746</x:v>
      </x:c>
      <x:c r="M14" s="45" t="n">
        <x:v>1725</x:v>
      </x:c>
      <x:c r="N14" s="48" t="n">
        <x:v>0.65</x:v>
      </x:c>
      <x:c r="O14" s="48" t="n">
        <x:v>0.57</x:v>
      </x:c>
      <x:c r="P14" s="48" t="n">
        <x:v>0.57</x:v>
      </x:c>
      <x:c r="Q14" s="48" t="n">
        <x:v>0.5</x:v>
      </x:c>
      <x:c r="R14" s="48" t="n">
        <x:v>0.25</x:v>
      </x:c>
      <x:c r="S14" s="48" t="n">
        <x:v>0.31</x:v>
      </x:c>
      <x:c r="T14" s="45" t="n">
        <x:v>24</x:v>
      </x:c>
      <x:c r="U14" s="48" t="n">
        <x:v>0.8</x:v>
      </x:c>
      <x:c r="V14" s="49" t="n">
        <x:v>74000</x:v>
      </x:c>
      <x:c r="W14" s="49" t="n">
        <x:v>48000</x:v>
      </x:c>
      <x:c r="X14" s="46" t="n">
        <x:v>2738</x:v>
      </x:c>
      <x:c r="Y14" s="49" t="n">
        <x:v>104000000</x:v>
      </x:c>
      <x:c r="Z14" s="44" t="str">
        <x:v>Исходник!J1:J30</x:v>
      </x:c>
    </x:row>
    <x:row r="15" ht="31" customHeight="1">
      <x:c r="A15" s="4" t="str">
        <x:v>Claude Sonnet 5.5 max</x:v>
      </x:c>
      <x:c r="B15" s="36" t="n">
        <x:v>56</x:v>
      </x:c>
      <x:c r="C15" s="38" t="n">
        <x:v>7.6</x:v>
      </x:c>
      <x:c r="D15" s="34" t="n">
        <x:v>410.84</x:v>
      </x:c>
      <x:c r="E15" s="34" t="n">
        <x:v>407.24</x:v>
      </x:c>
      <x:c r="F15" s="34" t="n">
        <x:v>860.14</x:v>
      </x:c>
      <x:c r="G15" s="36" t="n">
        <x:v>139</x:v>
      </x:c>
      <x:c r="H15" s="38" t="n">
        <x:v>2</x:v>
      </x:c>
      <x:c r="I15" s="38" t="n">
        <x:v>10</x:v>
      </x:c>
      <x:c r="J15" s="38" t="n">
        <x:v>0.2</x:v>
      </x:c>
      <x:c r="K15" s="38" t="n">
        <x:v>1.54</x:v>
      </x:c>
      <x:c r="L15" s="36" t="n">
        <x:v>1811</x:v>
      </x:c>
      <x:c r="M15" s="36" t="n">
        <x:v>1844</x:v>
      </x:c>
      <x:c r="N15" s="40" t="n">
        <x:v>0.71</x:v>
      </x:c>
      <x:c r="O15" s="40" t="n">
        <x:v>0.64</x:v>
      </x:c>
      <x:c r="P15" s="40" t="n">
        <x:v>0.61</x:v>
      </x:c>
      <x:c r="Q15" s="40" t="n">
        <x:v>0.55</x:v>
      </x:c>
      <x:c r="R15" s="40" t="n">
        <x:v>0.26</x:v>
      </x:c>
      <x:c r="S15" s="40" t="n">
        <x:v>0.31</x:v>
      </x:c>
      <x:c r="T15" s="36" t="n">
        <x:v>32</x:v>
      </x:c>
      <x:c r="U15" s="40" t="n">
        <x:v>0.83</x:v>
      </x:c>
      <x:c r="V15" s="42" t="n">
        <x:v>193000</x:v>
      </x:c>
      <x:c r="W15" s="42" t="n">
        <x:v>142000</x:v>
      </x:c>
      <x:c r="X15" s="38" t="n">
        <x:v>8977</x:v>
      </x:c>
      <x:c r="Y15" s="42" t="n">
        <x:v>411000000</x:v>
      </x:c>
      <x:c r="Z15" s="4" t="str">
        <x:v>Исходник!K1:K30</x:v>
      </x:c>
    </x:row>
    <x:row r="16" ht="31" customHeight="1">
      <x:c r="A16" s="44" t="str">
        <x:v>Claude Opus 5.5 low</x:v>
      </x:c>
      <x:c r="B16" s="45" t="n">
        <x:v>42</x:v>
      </x:c>
      <x:c r="C16" s="46" t="n">
        <x:v>0.55</x:v>
      </x:c>
      <x:c r="D16" s="47" t="n">
        <x:v>21.18</x:v>
      </x:c>
      <x:c r="E16" s="47" t="n">
        <x:v>14.25</x:v>
      </x:c>
      <x:c r="F16" s="47" t="n">
        <x:v>87.13</x:v>
      </x:c>
      <x:c r="G16" s="45" t="n">
        <x:v>72</x:v>
      </x:c>
      <x:c r="H16" s="46" t="n">
        <x:v>4</x:v>
      </x:c>
      <x:c r="I16" s="46" t="n">
        <x:v>20</x:v>
      </x:c>
      <x:c r="J16" s="46" t="n">
        <x:v>0.2</x:v>
      </x:c>
      <x:c r="K16" s="46" t="n">
        <x:v>2.94</x:v>
      </x:c>
      <x:c r="L16" s="45" t="n">
        <x:v>1285</x:v>
      </x:c>
      <x:c r="M16" s="45" t="n">
        <x:v>1224</x:v>
      </x:c>
      <x:c r="N16" s="48" t="n">
        <x:v>0.53</x:v>
      </x:c>
      <x:c r="O16" s="48" t="n">
        <x:v>0.31</x:v>
      </x:c>
      <x:c r="P16" s="48" t="n">
        <x:v>0.59</x:v>
      </x:c>
      <x:c r="Q16" s="48" t="n">
        <x:v>0.48</x:v>
      </x:c>
      <x:c r="R16" s="48" t="n">
        <x:v>0.26</x:v>
      </x:c>
      <x:c r="S16" s="48" t="n">
        <x:v>0.18</x:v>
      </x:c>
      <x:c r="T16" s="45" t="n">
        <x:v>39</x:v>
      </x:c>
      <x:c r="U16" s="48" t="n">
        <x:v>0.81</x:v>
      </x:c>
      <x:c r="V16" s="49" t="n">
        <x:v>10000</x:v>
      </x:c>
      <x:c r="W16" s="49" t="n">
        <x:v>3000</x:v>
      </x:c>
      <x:c r="X16" s="46" t="n">
        <x:v>860</x:v>
      </x:c>
      <x:c r="Y16" s="49" t="n">
        <x:v>20000000</x:v>
      </x:c>
      <x:c r="Z16" s="44" t="str">
        <x:v>Исходник!L1:L30</x:v>
      </x:c>
    </x:row>
    <x:row r="17" ht="31" customHeight="1">
      <x:c r="A17" s="4" t="str">
        <x:v>Claude Opus 5.5 medium</x:v>
      </x:c>
      <x:c r="B17" s="36" t="n">
        <x:v>51</x:v>
      </x:c>
      <x:c r="C17" s="38" t="n">
        <x:v>1.34</x:v>
      </x:c>
      <x:c r="D17" s="34" t="n">
        <x:v>31.03</x:v>
      </x:c>
      <x:c r="E17" s="34" t="n">
        <x:v>24.2</x:v>
      </x:c>
      <x:c r="F17" s="34" t="n">
        <x:v>217.95</x:v>
      </x:c>
      <x:c r="G17" s="36" t="n">
        <x:v>73</x:v>
      </x:c>
      <x:c r="H17" s="38" t="n">
        <x:v>4</x:v>
      </x:c>
      <x:c r="I17" s="38" t="n">
        <x:v>20</x:v>
      </x:c>
      <x:c r="J17" s="38" t="n">
        <x:v>0.2</x:v>
      </x:c>
      <x:c r="K17" s="38" t="n">
        <x:v>2.94</x:v>
      </x:c>
      <x:c r="L17" s="36" t="n">
        <x:v>1642</x:v>
      </x:c>
      <x:c r="M17" s="36" t="n">
        <x:v>1576</x:v>
      </x:c>
      <x:c r="N17" s="40" t="n">
        <x:v>0.61</x:v>
      </x:c>
      <x:c r="O17" s="40" t="n">
        <x:v>0.53</x:v>
      </x:c>
      <x:c r="P17" s="40" t="n">
        <x:v>0.59</x:v>
      </x:c>
      <x:c r="Q17" s="40" t="n">
        <x:v>0.55</x:v>
      </x:c>
      <x:c r="R17" s="40" t="n">
        <x:v>0.26</x:v>
      </x:c>
      <x:c r="S17" s="40" t="n">
        <x:v>0.28</x:v>
      </x:c>
      <x:c r="T17" s="36" t="n">
        <x:v>40</x:v>
      </x:c>
      <x:c r="U17" s="40" t="n">
        <x:v>0.84</x:v>
      </x:c>
      <x:c r="V17" s="42" t="n">
        <x:v>26000</x:v>
      </x:c>
      <x:c r="W17" s="42" t="n">
        <x:v>12000</x:v>
      </x:c>
      <x:c r="X17" s="38" t="n">
        <x:v>1627</x:v>
      </x:c>
      <x:c r="Y17" s="42" t="n">
        <x:v>38000000</x:v>
      </x:c>
      <x:c r="Z17" s="4" t="str">
        <x:v>Исходник!M1:M30</x:v>
      </x:c>
    </x:row>
    <x:row r="18" ht="31" customHeight="1">
      <x:c r="A18" s="44" t="str">
        <x:v>Claude Opus 5.5 high</x:v>
      </x:c>
      <x:c r="B18" s="45" t="n">
        <x:v>54</x:v>
      </x:c>
      <x:c r="C18" s="46" t="n">
        <x:v>1.82</x:v>
      </x:c>
      <x:c r="D18" s="47" t="n">
        <x:v>39.97</x:v>
      </x:c>
      <x:c r="E18" s="47" t="n">
        <x:v>33.2</x:v>
      </x:c>
      <x:c r="F18" s="47" t="n">
        <x:v>295.69</x:v>
      </x:c>
      <x:c r="G18" s="45" t="n">
        <x:v>74</x:v>
      </x:c>
      <x:c r="H18" s="46" t="n">
        <x:v>4</x:v>
      </x:c>
      <x:c r="I18" s="46" t="n">
        <x:v>20</x:v>
      </x:c>
      <x:c r="J18" s="46" t="n">
        <x:v>0.2</x:v>
      </x:c>
      <x:c r="K18" s="46" t="n">
        <x:v>2.94</x:v>
      </x:c>
      <x:c r="L18" s="45" t="n">
        <x:v>1705</x:v>
      </x:c>
      <x:c r="M18" s="45" t="n">
        <x:v>1692</x:v>
      </x:c>
      <x:c r="N18" s="48" t="n">
        <x:v>0.63</x:v>
      </x:c>
      <x:c r="O18" s="48" t="n">
        <x:v>0.57</x:v>
      </x:c>
      <x:c r="P18" s="48" t="n">
        <x:v>0.6</x:v>
      </x:c>
      <x:c r="Q18" s="48" t="n">
        <x:v>0.56</x:v>
      </x:c>
      <x:c r="R18" s="48" t="n">
        <x:v>0.29</x:v>
      </x:c>
      <x:c r="S18" s="48" t="n">
        <x:v>0.31</x:v>
      </x:c>
      <x:c r="T18" s="45" t="n">
        <x:v>41</x:v>
      </x:c>
      <x:c r="U18" s="48" t="n">
        <x:v>0.83</x:v>
      </x:c>
      <x:c r="V18" s="49" t="n">
        <x:v>36000</x:v>
      </x:c>
      <x:c r="W18" s="49" t="n">
        <x:v>18000</x:v>
      </x:c>
      <x:c r="X18" s="46" t="n">
        <x:v>2172</x:v>
      </x:c>
      <x:c r="Y18" s="49" t="n">
        <x:v>53000000</x:v>
      </x:c>
      <x:c r="Z18" s="44" t="str">
        <x:v>Исходник!N1:N30</x:v>
      </x:c>
    </x:row>
    <x:row r="19" ht="31" customHeight="1">
      <x:c r="A19" s="4" t="str">
        <x:v>Claude Opus 5.5 xhigh</x:v>
      </x:c>
      <x:c r="B19" s="36" t="n">
        <x:v>56</x:v>
      </x:c>
      <x:c r="C19" s="38" t="n">
        <x:v>3.46</x:v>
      </x:c>
      <x:c r="D19" s="34" t="n">
        <x:v>136.04</x:v>
      </x:c>
      <x:c r="E19" s="34" t="n">
        <x:v>129.75</x:v>
      </x:c>
      <x:c r="F19" s="34" t="n">
        <x:v>506.09</x:v>
      </x:c>
      <x:c r="G19" s="36" t="n">
        <x:v>80</x:v>
      </x:c>
      <x:c r="H19" s="38" t="n">
        <x:v>4</x:v>
      </x:c>
      <x:c r="I19" s="38" t="n">
        <x:v>20</x:v>
      </x:c>
      <x:c r="J19" s="38" t="n">
        <x:v>0.2</x:v>
      </x:c>
      <x:c r="K19" s="38" t="n">
        <x:v>2.94</x:v>
      </x:c>
      <x:c r="L19" s="36" t="n">
        <x:v>1780</x:v>
      </x:c>
      <x:c r="M19" s="36" t="n">
        <x:v>1820</x:v>
      </x:c>
      <x:c r="N19" s="40" t="n">
        <x:v>0.65</x:v>
      </x:c>
      <x:c r="O19" s="40" t="n">
        <x:v>0.6</x:v>
      </x:c>
      <x:c r="P19" s="40" t="n">
        <x:v>0.65</x:v>
      </x:c>
      <x:c r="Q19" s="40" t="n">
        <x:v>0.58</x:v>
      </x:c>
      <x:c r="R19" s="40" t="n">
        <x:v>0.27</x:v>
      </x:c>
      <x:c r="S19" s="40" t="n">
        <x:v>0.32</x:v>
      </x:c>
      <x:c r="T19" s="36" t="n">
        <x:v>43</x:v>
      </x:c>
      <x:c r="U19" s="40" t="n">
        <x:v>0.85</x:v>
      </x:c>
      <x:c r="V19" s="42" t="n">
        <x:v>66000</x:v>
      </x:c>
      <x:c r="W19" s="42" t="n">
        <x:v>40000</x:v>
      </x:c>
      <x:c r="X19" s="38" t="n">
        <x:v>4057</x:v>
      </x:c>
      <x:c r="Y19" s="42" t="n">
        <x:v>100000000</x:v>
      </x:c>
      <x:c r="Z19" s="4" t="str">
        <x:v>Исходник!O1:O30</x:v>
      </x:c>
    </x:row>
    <x:row r="20" ht="31" customHeight="1">
      <x:c r="A20" s="44" t="str">
        <x:v>Claude Opus 5.5 max</x:v>
      </x:c>
      <x:c r="B20" s="45" t="n">
        <x:v>58</x:v>
      </x:c>
      <x:c r="C20" s="46" t="n">
        <x:v>5.98</x:v>
      </x:c>
      <x:c r="D20" s="47" t="n">
        <x:v>699.43</x:v>
      </x:c>
      <x:c r="E20" s="47" t="n">
        <x:v>694</x:v>
      </x:c>
      <x:c r="F20" s="47" t="n">
        <x:v>820.14</x:v>
      </x:c>
      <x:c r="G20" s="45" t="n">
        <x:v>92</x:v>
      </x:c>
      <x:c r="H20" s="46" t="n">
        <x:v>4</x:v>
      </x:c>
      <x:c r="I20" s="46" t="n">
        <x:v>20</x:v>
      </x:c>
      <x:c r="J20" s="46" t="n">
        <x:v>0.2</x:v>
      </x:c>
      <x:c r="K20" s="46" t="n">
        <x:v>2.94</x:v>
      </x:c>
      <x:c r="L20" s="45" t="n">
        <x:v>1822</x:v>
      </x:c>
      <x:c r="M20" s="45" t="n">
        <x:v>1846</x:v>
      </x:c>
      <x:c r="N20" s="48" t="n">
        <x:v>0.7</x:v>
      </x:c>
      <x:c r="O20" s="48" t="n">
        <x:v>0.6</x:v>
      </x:c>
      <x:c r="P20" s="48" t="n">
        <x:v>0.67</x:v>
      </x:c>
      <x:c r="Q20" s="48" t="n">
        <x:v>0.61</x:v>
      </x:c>
      <x:c r="R20" s="48" t="n">
        <x:v>0.26</x:v>
      </x:c>
      <x:c r="S20" s="48" t="n">
        <x:v>0.32</x:v>
      </x:c>
      <x:c r="T20" s="45" t="n">
        <x:v>46</x:v>
      </x:c>
      <x:c r="U20" s="48" t="n">
        <x:v>0.85</x:v>
      </x:c>
      <x:c r="V20" s="49" t="n">
        <x:v>119000</x:v>
      </x:c>
      <x:c r="W20" s="49" t="n">
        <x:v>84000</x:v>
      </x:c>
      <x:c r="X20" s="46" t="n">
        <x:v>8708</x:v>
      </x:c>
      <x:c r="Y20" s="49" t="n">
        <x:v>260000000</x:v>
      </x:c>
      <x:c r="Z20" s="44" t="str">
        <x:v>Исходник!P1:P30</x:v>
      </x:c>
    </x:row>
    <x:row r="21" ht="31" customHeight="1">
      <x:c r="A21" s="4" t="str">
        <x:v>GPT-6 Luna max</x:v>
      </x:c>
      <x:c r="B21" s="36" t="n">
        <x:v>37</x:v>
      </x:c>
      <x:c r="C21" s="38" t="n">
        <x:v>0.07</x:v>
      </x:c>
      <x:c r="D21" s="34" t="n">
        <x:v>118.43</x:v>
      </x:c>
      <x:c r="E21" s="34" t="n">
        <x:v>114.99</x:v>
      </x:c>
      <x:c r="F21" s="34" t="n">
        <x:v>345.76</x:v>
      </x:c>
      <x:c r="G21" s="36" t="n">
        <x:v>145</x:v>
      </x:c>
      <x:c r="H21" s="38" t="n">
        <x:v>0.1</x:v>
      </x:c>
      <x:c r="I21" s="38" t="n">
        <x:v>0.5</x:v>
      </x:c>
      <x:c r="J21" s="38" t="n">
        <x:v>0.01</x:v>
      </x:c>
      <x:c r="K21" s="38" t="n">
        <x:v>0.077</x:v>
      </x:c>
      <x:c r="L21" s="36" t="n">
        <x:v>1299</x:v>
      </x:c>
      <x:c r="M21" s="36" t="n">
        <x:v>1367</x:v>
      </x:c>
      <x:c r="N21" s="40" t="n">
        <x:v>0.53</x:v>
      </x:c>
      <x:c r="O21" s="40" t="n">
        <x:v>0.13</x:v>
      </x:c>
      <x:c r="P21" s="40" t="n">
        <x:v>0.55</x:v>
      </x:c>
      <x:c r="Q21" s="40" t="n">
        <x:v>0.39</x:v>
      </x:c>
      <x:c r="R21" s="40" t="n">
        <x:v>0.2</x:v>
      </x:c>
      <x:c r="S21" s="40" t="n">
        <x:v>0.19</x:v>
      </x:c>
      <x:c r="T21" s="36" t="n">
        <x:v>1</x:v>
      </x:c>
      <x:c r="U21" s="40" t="n">
        <x:v>0.83</x:v>
      </x:c>
      <x:c r="V21" s="42" t="n">
        <x:v>50000</x:v>
      </x:c>
      <x:c r="W21" s="42" t="n">
        <x:v>39000</x:v>
      </x:c>
      <x:c r="X21" s="38" t="n">
        <x:v>122</x:v>
      </x:c>
      <x:c r="Y21" s="42" t="n">
        <x:v>145000000</x:v>
      </x:c>
      <x:c r="Z21" s="4" t="str">
        <x:v>Исходник!Q1:Q30</x:v>
      </x:c>
    </x:row>
    <x:row r="22" ht="31" customHeight="1">
      <x:c r="A22" s="44" t="str">
        <x:v>GPT-6 Astra medium</x:v>
      </x:c>
      <x:c r="B22" s="45" t="n">
        <x:v>50</x:v>
      </x:c>
      <x:c r="C22" s="46" t="n">
        <x:v>1.54</x:v>
      </x:c>
      <x:c r="D22" s="47" t="n">
        <x:v>16.9</x:v>
      </x:c>
      <x:c r="E22" s="47" t="n">
        <x:v>5.89</x:v>
      </x:c>
      <x:c r="F22" s="47" t="n">
        <x:v>209.69</x:v>
      </x:c>
      <x:c r="G22" s="45" t="n">
        <x:v>45</x:v>
      </x:c>
      <x:c r="H22" s="46" t="n">
        <x:v>10</x:v>
      </x:c>
      <x:c r="I22" s="46" t="n">
        <x:v>50</x:v>
      </x:c>
      <x:c r="J22" s="46" t="n">
        <x:v>1</x:v>
      </x:c>
      <x:c r="K22" s="46" t="n">
        <x:v>7.7</x:v>
      </x:c>
      <x:c r="L22" s="45" t="n">
        <x:v>1459</x:v>
      </x:c>
      <x:c r="M22" s="45" t="n">
        <x:v>1468</x:v>
      </x:c>
      <x:c r="N22" s="48" t="n">
        <x:v>0.65</x:v>
      </x:c>
      <x:c r="O22" s="48" t="n">
        <x:v>0.49</x:v>
      </x:c>
      <x:c r="P22" s="48" t="n">
        <x:v>0.54</x:v>
      </x:c>
      <x:c r="Q22" s="48" t="n">
        <x:v>0.53</x:v>
      </x:c>
      <x:c r="R22" s="48" t="n">
        <x:v>0.3</x:v>
      </x:c>
      <x:c r="S22" s="48" t="n">
        <x:v>0.29</x:v>
      </x:c>
      <x:c r="T22" s="45" t="n">
        <x:v>42</x:v>
      </x:c>
      <x:c r="U22" s="48" t="n">
        <x:v>0.8</x:v>
      </x:c>
      <x:c r="V22" s="49" t="n">
        <x:v>10000</x:v>
      </x:c>
      <x:c r="W22" s="49" t="n">
        <x:v>3000</x:v>
      </x:c>
      <x:c r="X22" s="46" t="n">
        <x:v>2434</x:v>
      </x:c>
      <x:c r="Y22" s="49" t="n">
        <x:v>19000000</x:v>
      </x:c>
      <x:c r="Z22" s="44" t="str">
        <x:v>Исходник!R1:R30</x:v>
      </x:c>
    </x:row>
    <x:row r="23" ht="31" customHeight="1">
      <x:c r="A23" s="4" t="str">
        <x:v>GPT-6 Astra low</x:v>
      </x:c>
      <x:c r="B23" s="36" t="n">
        <x:v>46</x:v>
      </x:c>
      <x:c r="C23" s="38" t="n">
        <x:v>0.82</x:v>
      </x:c>
      <x:c r="D23" s="34" t="n">
        <x:v>13.95</x:v>
      </x:c>
      <x:c r="E23" s="34" t="n">
        <x:v>2.97</x:v>
      </x:c>
      <x:c r="F23" s="34" t="n">
        <x:v>97.94</x:v>
      </x:c>
      <x:c r="G23" s="36" t="n">
        <x:v>46</x:v>
      </x:c>
      <x:c r="H23" s="38" t="n">
        <x:v>10</x:v>
      </x:c>
      <x:c r="I23" s="38" t="n">
        <x:v>50</x:v>
      </x:c>
      <x:c r="J23" s="38" t="n">
        <x:v>1</x:v>
      </x:c>
      <x:c r="K23" s="38" t="n">
        <x:v>7.7</x:v>
      </x:c>
      <x:c r="L23" s="36" t="n">
        <x:v>1261</x:v>
      </x:c>
      <x:c r="M23" s="36" t="n">
        <x:v>1366</x:v>
      </x:c>
      <x:c r="N23" s="40" t="n">
        <x:v>0.59</x:v>
      </x:c>
      <x:c r="O23" s="40" t="n">
        <x:v>0.42</x:v>
      </x:c>
      <x:c r="P23" s="40" t="n">
        <x:v>0.54</x:v>
      </x:c>
      <x:c r="Q23" s="40" t="n">
        <x:v>0.49</x:v>
      </x:c>
      <x:c r="R23" s="40" t="n">
        <x:v>0.3</x:v>
      </x:c>
      <x:c r="S23" s="40" t="n">
        <x:v>0.26</x:v>
      </x:c>
      <x:c r="T23" s="36" t="n">
        <x:v>41</x:v>
      </x:c>
      <x:c r="U23" s="40" t="n">
        <x:v>0.8</x:v>
      </x:c>
      <x:c r="V23" s="42" t="n">
        <x:v>4000</x:v>
      </x:c>
      <x:c r="W23" s="42" t="n">
        <x:v>938</x:v>
      </x:c>
      <x:c r="X23" s="38" t="n">
        <x:v>1537</x:v>
      </x:c>
      <x:c r="Y23" s="42" t="n">
        <x:v>10000000</x:v>
      </x:c>
      <x:c r="Z23" s="4" t="str">
        <x:v>Исходник!S1:S30</x:v>
      </x:c>
    </x:row>
    <x:row r="24" ht="31" customHeight="1">
      <x:c r="A24" s="44" t="str">
        <x:v>Claude Fable 5.1 low</x:v>
      </x:c>
      <x:c r="B24" s="45" t="n">
        <x:v>47</x:v>
      </x:c>
      <x:c r="C24" s="46" t="n">
        <x:v>2.37</x:v>
      </x:c>
      <x:c r="D24" s="47" t="n">
        <x:v>15.03</x:v>
      </x:c>
      <x:c r="E24" s="47" t="n">
        <x:v>4.55</x:v>
      </x:c>
      <x:c r="F24" s="47" t="n">
        <x:v>275.46</x:v>
      </x:c>
      <x:c r="G24" s="45" t="n">
        <x:v>48</x:v>
      </x:c>
      <x:c r="H24" s="46" t="n">
        <x:v>10</x:v>
      </x:c>
      <x:c r="I24" s="46" t="n">
        <x:v>50</x:v>
      </x:c>
      <x:c r="J24" s="46" t="n">
        <x:v>0.25</x:v>
      </x:c>
      <x:c r="K24" s="46" t="n">
        <x:v>7.175</x:v>
      </x:c>
      <x:c r="L24" s="45" t="n">
        <x:v>1490</x:v>
      </x:c>
      <x:c r="M24" s="45" t="n">
        <x:v>1450</x:v>
      </x:c>
      <x:c r="N24" s="48" t="n">
        <x:v>0.52</x:v>
      </x:c>
      <x:c r="O24" s="48" t="n">
        <x:v>0.4</x:v>
      </x:c>
      <x:c r="P24" s="48" t="n">
        <x:v>0.57</x:v>
      </x:c>
      <x:c r="Q24" s="48" t="n">
        <x:v>0.49</x:v>
      </x:c>
      <x:c r="R24" s="48" t="n">
        <x:v>0.28</x:v>
      </x:c>
      <x:c r="S24" s="48" t="n">
        <x:v>0.28</x:v>
      </x:c>
      <x:c r="T24" s="45" t="n">
        <x:v>34</x:v>
      </x:c>
      <x:c r="U24" s="48" t="n">
        <x:v>0.82</x:v>
      </x:c>
      <x:c r="V24" s="49" t="n">
        <x:v>22000</x:v>
      </x:c>
      <x:c r="W24" s="49" t="n">
        <x:v>8000</x:v>
      </x:c>
      <x:c r="X24" s="46" t="n">
        <x:v>3158</x:v>
      </x:c>
      <x:c r="Y24" s="49" t="n">
        <x:v>33000000</x:v>
      </x:c>
      <x:c r="Z24" s="44" t="str">
        <x:v>Исходник!T1:T30</x:v>
      </x:c>
    </x:row>
    <x:row r="25" ht="31" customHeight="1">
      <x:c r="A25" s="4" t="str">
        <x:v>Claude Fable 5.1 medium</x:v>
      </x:c>
      <x:c r="B25" s="36" t="n">
        <x:v>49</x:v>
      </x:c>
      <x:c r="C25" s="38" t="n">
        <x:v>2.98</x:v>
      </x:c>
      <x:c r="D25" s="34" t="n">
        <x:v>18.33</x:v>
      </x:c>
      <x:c r="E25" s="34" t="n">
        <x:v>8.37</x:v>
      </x:c>
      <x:c r="F25" s="34" t="n">
        <x:v>331.77</x:v>
      </x:c>
      <x:c r="G25" s="36" t="n">
        <x:v>50</x:v>
      </x:c>
      <x:c r="H25" s="38" t="n">
        <x:v>10</x:v>
      </x:c>
      <x:c r="I25" s="38" t="n">
        <x:v>50</x:v>
      </x:c>
      <x:c r="J25" s="38" t="n">
        <x:v>0.25</x:v>
      </x:c>
      <x:c r="K25" s="38" t="n">
        <x:v>7.175</x:v>
      </x:c>
      <x:c r="L25" s="36" t="n">
        <x:v>1542</x:v>
      </x:c>
      <x:c r="M25" s="36" t="n">
        <x:v>1536</x:v>
      </x:c>
      <x:c r="N25" s="40" t="n">
        <x:v>0.55</x:v>
      </x:c>
      <x:c r="O25" s="40" t="n">
        <x:v>0.45</x:v>
      </x:c>
      <x:c r="P25" s="40" t="n">
        <x:v>0.56</x:v>
      </x:c>
      <x:c r="Q25" s="40" t="n">
        <x:v>0.54</x:v>
      </x:c>
      <x:c r="R25" s="40" t="n">
        <x:v>0.27</x:v>
      </x:c>
      <x:c r="S25" s="40" t="n">
        <x:v>0.29</x:v>
      </x:c>
      <x:c r="T25" s="36" t="n">
        <x:v>38</x:v>
      </x:c>
      <x:c r="U25" s="40" t="n">
        <x:v>0.85</x:v>
      </x:c>
      <x:c r="V25" s="42" t="n">
        <x:v>28000</x:v>
      </x:c>
      <x:c r="W25" s="42" t="n">
        <x:v>12000</x:v>
      </x:c>
      <x:c r="X25" s="38" t="n">
        <x:v>3983</x:v>
      </x:c>
      <x:c r="Y25" s="42" t="n">
        <x:v>44000000</x:v>
      </x:c>
      <x:c r="Z25" s="4" t="str">
        <x:v>Исходник!U1:U30</x:v>
      </x:c>
    </x:row>
    <x:row r="26" ht="31" customHeight="1">
      <x:c r="A26" s="44" t="str">
        <x:v>GPT-6 Astra high</x:v>
      </x:c>
      <x:c r="B26" s="45" t="n">
        <x:v>51</x:v>
      </x:c>
      <x:c r="C26" s="46" t="n">
        <x:v>1.73</x:v>
      </x:c>
      <x:c r="D26" s="47" t="n">
        <x:v>60.48</x:v>
      </x:c>
      <x:c r="E26" s="47" t="n">
        <x:v>49.79</x:v>
      </x:c>
      <x:c r="F26" s="47" t="n">
        <x:v>250.59</x:v>
      </x:c>
      <x:c r="G26" s="45" t="n">
        <x:v>47</x:v>
      </x:c>
      <x:c r="H26" s="46" t="n">
        <x:v>10</x:v>
      </x:c>
      <x:c r="I26" s="46" t="n">
        <x:v>50</x:v>
      </x:c>
      <x:c r="J26" s="46" t="n">
        <x:v>1</x:v>
      </x:c>
      <x:c r="K26" s="46" t="n">
        <x:v>7.7</x:v>
      </x:c>
      <x:c r="L26" s="45" t="n">
        <x:v>1507</x:v>
      </x:c>
      <x:c r="M26" s="45" t="n">
        <x:v>1485</x:v>
      </x:c>
      <x:c r="N26" s="48" t="n">
        <x:v>0.67</x:v>
      </x:c>
      <x:c r="O26" s="48" t="n">
        <x:v>0.54</x:v>
      </x:c>
      <x:c r="P26" s="48" t="n">
        <x:v>0.55</x:v>
      </x:c>
      <x:c r="Q26" s="48" t="n">
        <x:v>0.53</x:v>
      </x:c>
      <x:c r="R26" s="48" t="n">
        <x:v>0.31</x:v>
      </x:c>
      <x:c r="S26" s="48" t="n">
        <x:v>0.29</x:v>
      </x:c>
      <x:c r="T26" s="45" t="n">
        <x:v>44</x:v>
      </x:c>
      <x:c r="U26" s="48" t="n">
        <x:v>0.8</x:v>
      </x:c>
      <x:c r="V26" s="49" t="n">
        <x:v>12000</x:v>
      </x:c>
      <x:c r="W26" s="49" t="n">
        <x:v>5000</x:v>
      </x:c>
      <x:c r="X26" s="46" t="n">
        <x:v>2925</x:v>
      </x:c>
      <x:c r="Y26" s="49" t="n">
        <x:v>26000000</x:v>
      </x:c>
      <x:c r="Z26" s="44" t="str">
        <x:v>Исходник!V1:V30</x:v>
      </x:c>
    </x:row>
    <x:row r="27" ht="31" customHeight="1">
      <x:c r="A27" s="4" t="str">
        <x:v>GPT-6 Astra xhigh</x:v>
      </x:c>
      <x:c r="B27" s="36" t="n">
        <x:v>52</x:v>
      </x:c>
      <x:c r="C27" s="38" t="n">
        <x:v>2.31</x:v>
      </x:c>
      <x:c r="D27" s="34" t="n">
        <x:v>136.38</x:v>
      </x:c>
      <x:c r="E27" s="34" t="n">
        <x:v>126.25</x:v>
      </x:c>
      <x:c r="F27" s="34" t="n">
        <x:v>341.42</x:v>
      </x:c>
      <x:c r="G27" s="36" t="n">
        <x:v>49</x:v>
      </x:c>
      <x:c r="H27" s="38" t="n">
        <x:v>10</x:v>
      </x:c>
      <x:c r="I27" s="38" t="n">
        <x:v>50</x:v>
      </x:c>
      <x:c r="J27" s="38" t="n">
        <x:v>1</x:v>
      </x:c>
      <x:c r="K27" s="38" t="n">
        <x:v>7.7</x:v>
      </x:c>
      <x:c r="L27" s="36" t="n">
        <x:v>1544</x:v>
      </x:c>
      <x:c r="M27" s="36" t="n">
        <x:v>1516</x:v>
      </x:c>
      <x:c r="N27" s="40" t="n">
        <x:v>0.67</x:v>
      </x:c>
      <x:c r="O27" s="40" t="n">
        <x:v>0.6</x:v>
      </x:c>
      <x:c r="P27" s="40" t="n">
        <x:v>0.56</x:v>
      </x:c>
      <x:c r="Q27" s="40" t="n">
        <x:v>0.55</x:v>
      </x:c>
      <x:c r="R27" s="40" t="n">
        <x:v>0.32</x:v>
      </x:c>
      <x:c r="S27" s="40" t="n">
        <x:v>0.31</x:v>
      </x:c>
      <x:c r="T27" s="36" t="n">
        <x:v>43</x:v>
      </x:c>
      <x:c r="U27" s="40" t="n">
        <x:v>0.8</x:v>
      </x:c>
      <x:c r="V27" s="42" t="n">
        <x:v>17000</x:v>
      </x:c>
      <x:c r="W27" s="42" t="n">
        <x:v>9000</x:v>
      </x:c>
      <x:c r="X27" s="38" t="n">
        <x:v>3803</x:v>
      </x:c>
      <x:c r="Y27" s="42" t="n">
        <x:v>38000000</x:v>
      </x:c>
      <x:c r="Z27" s="4" t="str">
        <x:v>Исходник!W1:W30</x:v>
      </x:c>
    </x:row>
    <x:row r="28" ht="31" customHeight="1">
      <x:c r="A28" s="44" t="str">
        <x:v>GPT-6 Astra max</x:v>
      </x:c>
      <x:c r="B28" s="45" t="n">
        <x:v>53</x:v>
      </x:c>
      <x:c r="C28" s="46" t="n">
        <x:v>3.26</x:v>
      </x:c>
      <x:c r="D28" s="47" t="n">
        <x:v>300.06</x:v>
      </x:c>
      <x:c r="E28" s="47" t="n">
        <x:v>290.98</x:v>
      </x:c>
      <x:c r="F28" s="47" t="n">
        <x:v>483.09</x:v>
      </x:c>
      <x:c r="G28" s="45" t="n">
        <x:v>55</x:v>
      </x:c>
      <x:c r="H28" s="46" t="n">
        <x:v>10</x:v>
      </x:c>
      <x:c r="I28" s="46" t="n">
        <x:v>50</x:v>
      </x:c>
      <x:c r="J28" s="46" t="n">
        <x:v>1</x:v>
      </x:c>
      <x:c r="K28" s="46" t="n">
        <x:v>7.7</x:v>
      </x:c>
      <x:c r="L28" s="45" t="n">
        <x:v>1569</x:v>
      </x:c>
      <x:c r="M28" s="45" t="n">
        <x:v>1542</x:v>
      </x:c>
      <x:c r="N28" s="48" t="n">
        <x:v>0.68</x:v>
      </x:c>
      <x:c r="O28" s="48" t="n">
        <x:v>0.59</x:v>
      </x:c>
      <x:c r="P28" s="48" t="n">
        <x:v>0.56</x:v>
      </x:c>
      <x:c r="Q28" s="48" t="n">
        <x:v>0.55</x:v>
      </x:c>
      <x:c r="R28" s="48" t="n">
        <x:v>0.31</x:v>
      </x:c>
      <x:c r="S28" s="48" t="n">
        <x:v>0.32</x:v>
      </x:c>
      <x:c r="T28" s="45" t="n">
        <x:v>43</x:v>
      </x:c>
      <x:c r="U28" s="48" t="n">
        <x:v>0.81</x:v>
      </x:c>
      <x:c r="V28" s="49" t="n">
        <x:v>27000</x:v>
      </x:c>
      <x:c r="W28" s="49" t="n">
        <x:v>17000</x:v>
      </x:c>
      <x:c r="X28" s="46" t="n">
        <x:v>5324</x:v>
      </x:c>
      <x:c r="Y28" s="49" t="n">
        <x:v>60000000</x:v>
      </x:c>
      <x:c r="Z28" s="44" t="str">
        <x:v>Исходник!X1:X30</x:v>
      </x:c>
    </x:row>
    <x:row r="29" ht="31" customHeight="1">
      <x:c r="A29" s="4" t="str">
        <x:v>Claude Fable 5.1 high</x:v>
      </x:c>
      <x:c r="B29" s="36" t="n">
        <x:v>51</x:v>
      </x:c>
      <x:c r="C29" s="38" t="n">
        <x:v>3.91</x:v>
      </x:c>
      <x:c r="D29" s="34" t="n">
        <x:v>38.78</x:v>
      </x:c>
      <x:c r="E29" s="34" t="n">
        <x:v>28.97</x:v>
      </x:c>
      <x:c r="F29" s="34" t="n">
        <x:v>444.07</x:v>
      </x:c>
      <x:c r="G29" s="36" t="n">
        <x:v>51</x:v>
      </x:c>
      <x:c r="H29" s="38" t="n">
        <x:v>10</x:v>
      </x:c>
      <x:c r="I29" s="38" t="n">
        <x:v>50</x:v>
      </x:c>
      <x:c r="J29" s="38" t="n">
        <x:v>0.25</x:v>
      </x:c>
      <x:c r="K29" s="38" t="n">
        <x:v>7.175</x:v>
      </x:c>
      <x:c r="L29" s="36" t="n">
        <x:v>1592</x:v>
      </x:c>
      <x:c r="M29" s="36" t="n">
        <x:v>1617</x:v>
      </x:c>
      <x:c r="N29" s="40" t="n">
        <x:v>0.55</x:v>
      </x:c>
      <x:c r="O29" s="40" t="n">
        <x:v>0.52</x:v>
      </x:c>
      <x:c r="P29" s="40" t="n">
        <x:v>0.59</x:v>
      </x:c>
      <x:c r="Q29" s="40" t="n">
        <x:v>0.56</x:v>
      </x:c>
      <x:c r="R29" s="40" t="n">
        <x:v>0.27</x:v>
      </x:c>
      <x:c r="S29" s="40" t="n">
        <x:v>0.3</x:v>
      </x:c>
      <x:c r="T29" s="36" t="n">
        <x:v>41</x:v>
      </x:c>
      <x:c r="U29" s="40" t="n">
        <x:v>0.84</x:v>
      </x:c>
      <x:c r="V29" s="42" t="n">
        <x:v>38000</x:v>
      </x:c>
      <x:c r="W29" s="42" t="n">
        <x:v>19000</x:v>
      </x:c>
      <x:c r="X29" s="38" t="n">
        <x:v>5242</x:v>
      </x:c>
      <x:c r="Y29" s="42" t="n">
        <x:v>62000000</x:v>
      </x:c>
      <x:c r="Z29" s="4" t="str">
        <x:v>Исходник!Y1:Y30</x:v>
      </x:c>
    </x:row>
    <x:row r="30" ht="31" customHeight="1">
      <x:c r="A30" s="44" t="str">
        <x:v>Claude Fable 5.1 xhigh</x:v>
      </x:c>
      <x:c r="B30" s="45" t="n">
        <x:v>53</x:v>
      </x:c>
      <x:c r="C30" s="46" t="n">
        <x:v>5.98</x:v>
      </x:c>
      <x:c r="D30" s="47" t="n">
        <x:v>116.2</x:v>
      </x:c>
      <x:c r="E30" s="47" t="n">
        <x:v>108.02</x:v>
      </x:c>
      <x:c r="F30" s="47" t="n">
        <x:v>613.26</x:v>
      </x:c>
      <x:c r="G30" s="45" t="n">
        <x:v>61</x:v>
      </x:c>
      <x:c r="H30" s="46" t="n">
        <x:v>10</x:v>
      </x:c>
      <x:c r="I30" s="46" t="n">
        <x:v>50</x:v>
      </x:c>
      <x:c r="J30" s="46" t="n">
        <x:v>0.25</x:v>
      </x:c>
      <x:c r="K30" s="46" t="n">
        <x:v>7.175</x:v>
      </x:c>
      <x:c r="L30" s="45" t="n">
        <x:v>1669</x:v>
      </x:c>
      <x:c r="M30" s="45" t="n">
        <x:v>1721</x:v>
      </x:c>
      <x:c r="N30" s="48" t="n">
        <x:v>0.58</x:v>
      </x:c>
      <x:c r="O30" s="48" t="n">
        <x:v>0.55</x:v>
      </x:c>
      <x:c r="P30" s="48" t="n">
        <x:v>0.61</x:v>
      </x:c>
      <x:c r="Q30" s="48" t="n">
        <x:v>0.59</x:v>
      </x:c>
      <x:c r="R30" s="48" t="n">
        <x:v>0.26</x:v>
      </x:c>
      <x:c r="S30" s="48" t="n">
        <x:v>0.31</x:v>
      </x:c>
      <x:c r="T30" s="45" t="n">
        <x:v>42</x:v>
      </x:c>
      <x:c r="U30" s="48" t="n">
        <x:v>0.83</x:v>
      </x:c>
      <x:c r="V30" s="49" t="n">
        <x:v>61000</x:v>
      </x:c>
      <x:c r="W30" s="49" t="n">
        <x:v>34000</x:v>
      </x:c>
      <x:c r="X30" s="46" t="n">
        <x:v>9063</x:v>
      </x:c>
      <x:c r="Y30" s="49" t="n">
        <x:v>121000000</x:v>
      </x:c>
      <x:c r="Z30" s="44" t="str">
        <x:v>Исходник!Z1:Z30</x:v>
      </x:c>
    </x:row>
    <x:row r="31" ht="22" customHeight="1">
      <x:c r="A31" s="4"/>
      <x:c r="B31" s="4"/>
      <x:c r="C31" s="4"/>
      <x:c r="D31" s="4"/>
      <x:c r="E31" s="4"/>
      <x:c r="F31" s="4"/>
      <x:c r="G31" s="4"/>
      <x:c r="H31" s="4"/>
      <x:c r="I31" s="4"/>
      <x:c r="J31" s="4"/>
      <x:c r="K31" s="4"/>
      <x:c r="L31" s="4"/>
      <x:c r="M31" s="4"/>
      <x:c r="N31" s="4"/>
      <x:c r="O31" s="4"/>
      <x:c r="P31" s="4"/>
      <x:c r="Q31" s="4"/>
      <x:c r="R31" s="4"/>
      <x:c r="S31" s="4"/>
      <x:c r="T31" s="4"/>
      <x:c r="U31" s="4"/>
      <x:c r="V31" s="4"/>
      <x:c r="W31" s="4"/>
      <x:c r="X31" s="4"/>
      <x:c r="Y31" s="4"/>
      <x:c r="Z31" s="4"/>
    </x:row>
    <x:row r="32" ht="22" customHeight="1">
      <x:c r="A32" s="4"/>
      <x:c r="B32" s="4"/>
      <x:c r="C32" s="4"/>
      <x:c r="D32" s="4"/>
      <x:c r="E32" s="4"/>
      <x:c r="F32" s="4"/>
      <x:c r="G32" s="4"/>
      <x:c r="H32" s="4"/>
      <x:c r="I32" s="4"/>
      <x:c r="J32" s="4"/>
      <x:c r="K32" s="4"/>
      <x:c r="L32" s="4"/>
      <x:c r="M32" s="4"/>
      <x:c r="N32" s="4"/>
      <x:c r="O32" s="4"/>
      <x:c r="P32" s="4"/>
      <x:c r="Q32" s="4"/>
      <x:c r="R32" s="4"/>
      <x:c r="S32" s="4"/>
      <x:c r="T32" s="4"/>
      <x:c r="U32" s="4"/>
      <x:c r="V32" s="4"/>
      <x:c r="W32" s="4"/>
      <x:c r="X32" s="4"/>
      <x:c r="Y32" s="4"/>
      <x:c r="Z32" s="4"/>
    </x:row>
  </x:sheetData>
  <x:mergeCells>
    <x:mergeCell ref="A1:Z2"/>
    <x:mergeCell ref="A3:Z4"/>
  </x:mergeCells>
  <x:pageMargins left="0.7" right="0.7" top="0.75" bottom="0.75" header="0.3" footer="0.3"/>
  <x:tableParts count="1">
    <x:tablePart xmlns:r="http://schemas.openxmlformats.org/officeDocument/2006/relationships" r:id="R7911741cbccf4af2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33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47" hidden="0" customWidth="1"/>
  </x:cols>
  <x:sheetData>
    <x:row r="1" ht="25" customHeight="1">
      <x:c r="A1" s="16" t="str">
        <x:v>ПАРЕТО: ЦЕНА, КАЧЕСТВО, ВРЕМЯ</x:v>
      </x:c>
      <x:c r="B1" s="16"/>
      <x:c r="C1" s="16"/>
      <x:c r="D1" s="16"/>
      <x:c r="E1" s="16"/>
      <x:c r="F1" s="16"/>
      <x:c r="G1" s="16"/>
      <x:c r="H1" s="16"/>
      <x:c r="I1" s="16"/>
      <x:c r="J1" s="16"/>
      <x:c r="K1" s="16"/>
      <x:c r="L1" s="16"/>
      <x:c r="M1" s="16"/>
      <x:c r="N1" s="16"/>
    </x:row>
    <x:row r="2" ht="25" customHeight="1">
      <x:c r="A2" s="16"/>
      <x:c r="B2" s="16"/>
      <x:c r="C2" s="16"/>
      <x:c r="D2" s="16"/>
      <x:c r="E2" s="16"/>
      <x:c r="F2" s="16"/>
      <x:c r="G2" s="16"/>
      <x:c r="H2" s="16"/>
      <x:c r="I2" s="16"/>
      <x:c r="J2" s="16"/>
      <x:c r="K2" s="16"/>
      <x:c r="L2" s="16"/>
      <x:c r="M2" s="16"/>
      <x:c r="N2" s="16"/>
    </x:row>
    <x:row r="3" ht="22" customHeight="1">
      <x:c r="A3" s="20" t="str">
        <x:v>Два трёхмерных сравнения + три парных. Все выводы здесь относятся только к общему индексу. «Есть замена» не означает хуже на всех специальных тестах.</x:v>
      </x:c>
      <x:c r="B3" s="20"/>
      <x:c r="C3" s="20"/>
      <x:c r="D3" s="20"/>
      <x:c r="E3" s="20"/>
      <x:c r="F3" s="20"/>
      <x:c r="G3" s="20"/>
      <x:c r="H3" s="20"/>
      <x:c r="I3" s="20"/>
      <x:c r="J3" s="20"/>
      <x:c r="K3" s="20"/>
      <x:c r="L3" s="20"/>
      <x:c r="M3" s="20"/>
      <x:c r="N3" s="20"/>
    </x:row>
    <x:row r="4" ht="22" customHeight="1">
      <x:c r="A4" s="20"/>
      <x:c r="B4" s="20"/>
      <x:c r="C4" s="20"/>
      <x:c r="D4" s="20"/>
      <x:c r="E4" s="20"/>
      <x:c r="F4" s="20"/>
      <x:c r="G4" s="20"/>
      <x:c r="H4" s="20"/>
      <x:c r="I4" s="20"/>
      <x:c r="J4" s="20"/>
      <x:c r="K4" s="20"/>
      <x:c r="L4" s="20"/>
      <x:c r="M4" s="20"/>
      <x:c r="N4" s="20"/>
    </x:row>
    <x:row r="5" ht="40" customHeight="1">
      <x:c r="A5" s="30" t="str">
        <x:v>Модель / режим</x:v>
      </x:c>
      <x:c r="B5" s="30" t="str">
        <x:v>Индекс</x:v>
      </x:c>
      <x:c r="C5" s="30" t="str">
        <x:v>$/задача</x:v>
      </x:c>
      <x:c r="D5" s="30" t="str">
        <x:v>E2E, с</x:v>
      </x:c>
      <x:c r="E5" s="30" t="str">
        <x:v>Декодир., с</x:v>
      </x:c>
      <x:c r="F5" s="30" t="str">
        <x:v>Доминируют, E2E</x:v>
      </x:c>
      <x:c r="G5" s="30" t="str">
        <x:v>3D: Q–$–E2E</x:v>
      </x:c>
      <x:c r="H5" s="30" t="str">
        <x:v>Доминируют, задача</x:v>
      </x:c>
      <x:c r="I5" s="30" t="str">
        <x:v>3D: Q–$–задача</x:v>
      </x:c>
      <x:c r="J5" s="30" t="str">
        <x:v>Q–цена</x:v>
      </x:c>
      <x:c r="K5" s="30" t="str">
        <x:v>Q–E2E</x:v>
      </x:c>
      <x:c r="L5" s="30" t="str">
        <x:v>Q–задача</x:v>
      </x:c>
      <x:c r="M5" s="30" t="str">
        <x:v>Дешевле, E2E +5%</x:v>
      </x:c>
      <x:c r="N5" s="30" t="str">
        <x:v>Комментарий</x:v>
      </x:c>
    </x:row>
    <x:row r="6" ht="45" customHeight="1">
      <x:c r="A6" s="4" t="str">
        <x:f>IF('Все модели'!A6="","",'Все модели'!A6)</x:f>
        <x:v>GPT-6.1 Sol low</x:v>
      </x:c>
      <x:c r="B6" s="4" t="n">
        <x:f>IF('Все модели'!B6="","",'Все модели'!B6)</x:f>
        <x:v>42</x:v>
      </x:c>
      <x:c r="C6" s="56" t="n">
        <x:f>IF('Все модели'!C6="","",'Все модели'!C6)</x:f>
        <x:v>0.13</x:v>
      </x:c>
      <x:c r="D6" s="34" t="n">
        <x:f>IF('Все модели'!D6="","",'Все модели'!D6)</x:f>
        <x:v>9.43</x:v>
      </x:c>
      <x:c r="E6" s="34" t="n">
        <x:f>IF('Все модели'!F6="","",'Все модели'!F6)</x:f>
        <x:v>58.46</x:v>
      </x:c>
      <x:c r="F6" s="4" t="n">
        <x:f>IF(COUNT(B6:D6)&lt;3,"",COUNTIFS($B$6:$B$30,"&gt;="&amp;B6,$C$6:$C$30,"&lt;="&amp;C6,$D$6:$D$30,"&lt;="&amp;D6)-COUNTIFS($B$6:$B$30,B6,$C$6:$C$30,C6,$D$6:$D$30,D6))</x:f>
        <x:v>0</x:v>
      </x:c>
      <x:c r="G6" s="4" t="str">
        <x:f>IF(ISNUMBER(F6),IF(F6=0,"Парето","Есть замена"),"Нет данных")</x:f>
        <x:v>Парето</x:v>
      </x:c>
      <x:c r="H6" s="4" t="n">
        <x:f>IF(COUNT(B6,C6,E6)&lt;3,"",COUNTIFS($B$6:$B$30,"&gt;="&amp;B6,$C$6:$C$30,"&lt;="&amp;C6,$E$6:$E$30,"&lt;="&amp;E6)-COUNTIFS($B$6:$B$30,B6,$C$6:$C$30,C6,$E$6:$E$30,E6))</x:f>
        <x:v>0</x:v>
      </x:c>
      <x:c r="I6" s="4" t="str">
        <x:f>IF(ISNUMBER(H6),IF(H6=0,"Парето","Есть замена"),"Нет данных")</x:f>
        <x:v>Парето</x:v>
      </x:c>
      <x:c r="J6" s="4" t="str">
        <x:f>IF(COUNT(B6,C6)&lt;2,"Нет данных",IF(COUNTIFS($B$6:$B$30,"&gt;="&amp;B6,$C$6:$C$30,"&lt;="&amp;C6)-COUNTIFS($B$6:$B$30,B6,$C$6:$C$30,C6)=0,"Парето","Есть замена"))</x:f>
        <x:v>Парето</x:v>
      </x:c>
      <x:c r="K6" s="4" t="str">
        <x:f>IF(COUNT(B6,D6)&lt;2,"Нет данных",IF(COUNTIFS($B$6:$B$30,"&gt;="&amp;B6,$D$6:$D$30,"&lt;="&amp;D6)-COUNTIFS($B$6:$B$30,B6,$D$6:$D$30,D6)=0,"Парето","Есть замена"))</x:f>
        <x:v>Парето</x:v>
      </x:c>
      <x:c r="L6" s="4" t="str">
        <x:f>IF(COUNT(B6,E6)&lt;2,"Нет данных",IF(COUNTIFS($B$6:$B$30,"&gt;="&amp;B6,$E$6:$E$30,"&lt;="&amp;E6)-COUNTIFS($B$6:$B$30,B6,$E$6:$E$30,E6)=0,"Парето","Есть замена"))</x:f>
        <x:v>Парето</x:v>
      </x:c>
      <x:c r="M6" s="4" t="str">
        <x:f>IF(COUNT(B6:D6)&lt;3,"Нет данных",IF(COUNTIFS($B$6:$B$30,"&gt;="&amp;B6,$C$6:$C$30,"&lt;"&amp;C6,$D$6:$D$30,"&lt;="&amp;D6*(1+'Методика'!$B$9))&gt;0,"Есть замена","Нет"))</x:f>
        <x:v>Нет</x:v>
      </x:c>
      <x:c r="N6" s="18" t="str">
        <x:v>Основной бюджетный кандидат для простых быстрых задач.</x:v>
      </x:c>
    </x:row>
    <x:row r="7" ht="45" customHeight="1">
      <x:c r="A7" s="4" t="str">
        <x:f>IF('Все модели'!A7="","",'Все модели'!A7)</x:f>
        <x:v>GPT-6.1 Sol medium</x:v>
      </x:c>
      <x:c r="B7" s="4" t="n">
        <x:f>IF('Все модели'!B7="","",'Все модели'!B7)</x:f>
        <x:v>48</x:v>
      </x:c>
      <x:c r="C7" s="56" t="n">
        <x:f>IF('Все модели'!C7="","",'Все модели'!C7)</x:f>
        <x:v>0.21</x:v>
      </x:c>
      <x:c r="D7" s="34" t="n">
        <x:f>IF('Все модели'!D7="","",'Все модели'!D7)</x:f>
        <x:v>14.13</x:v>
      </x:c>
      <x:c r="E7" s="34" t="n">
        <x:f>IF('Все модели'!F7="","",'Все модели'!F7)</x:f>
        <x:v>135.85</x:v>
      </x:c>
      <x:c r="F7" s="4" t="n">
        <x:f>IF(COUNT(B7:D7)&lt;3,"",COUNTIFS($B$6:$B$30,"&gt;="&amp;B7,$C$6:$C$30,"&lt;="&amp;C7,$D$6:$D$30,"&lt;="&amp;D7)-COUNTIFS($B$6:$B$30,B7,$C$6:$C$30,C7,$D$6:$D$30,D7))</x:f>
        <x:v>0</x:v>
      </x:c>
      <x:c r="G7" s="4" t="str">
        <x:f>IF(ISNUMBER(F7),IF(F7=0,"Парето","Есть замена"),"Нет данных")</x:f>
        <x:v>Парето</x:v>
      </x:c>
      <x:c r="H7" s="4" t="n">
        <x:f>IF(COUNT(B7,C7,E7)&lt;3,"",COUNTIFS($B$6:$B$30,"&gt;="&amp;B7,$C$6:$C$30,"&lt;="&amp;C7,$E$6:$E$30,"&lt;="&amp;E7)-COUNTIFS($B$6:$B$30,B7,$C$6:$C$30,C7,$E$6:$E$30,E7))</x:f>
        <x:v>0</x:v>
      </x:c>
      <x:c r="I7" s="4" t="str">
        <x:f>IF(ISNUMBER(H7),IF(H7=0,"Парето","Есть замена"),"Нет данных")</x:f>
        <x:v>Парето</x:v>
      </x:c>
      <x:c r="J7" s="4" t="str">
        <x:f>IF(COUNT(B7,C7)&lt;2,"Нет данных",IF(COUNTIFS($B$6:$B$30,"&gt;="&amp;B7,$C$6:$C$30,"&lt;="&amp;C7)-COUNTIFS($B$6:$B$30,B7,$C$6:$C$30,C7)=0,"Парето","Есть замена"))</x:f>
        <x:v>Парето</x:v>
      </x:c>
      <x:c r="K7" s="4" t="str">
        <x:f>IF(COUNT(B7,D7)&lt;2,"Нет данных",IF(COUNTIFS($B$6:$B$30,"&gt;="&amp;B7,$D$6:$D$30,"&lt;="&amp;D7)-COUNTIFS($B$6:$B$30,B7,$D$6:$D$30,D7)=0,"Парето","Есть замена"))</x:f>
        <x:v>Парето</x:v>
      </x:c>
      <x:c r="L7" s="4" t="str">
        <x:f>IF(COUNT(B7,E7)&lt;2,"Нет данных",IF(COUNTIFS($B$6:$B$30,"&gt;="&amp;B7,$E$6:$E$30,"&lt;="&amp;E7)-COUNTIFS($B$6:$B$30,B7,$E$6:$E$30,E7)=0,"Парето","Есть замена"))</x:f>
        <x:v>Парето</x:v>
      </x:c>
      <x:c r="M7" s="4" t="str">
        <x:f>IF(COUNT(B7:D7)&lt;3,"Нет данных",IF(COUNTIFS($B$6:$B$30,"&gt;="&amp;B7,$C$6:$C$30,"&lt;"&amp;C7,$D$6:$D$30,"&lt;="&amp;D7*(1+'Методика'!$B$9))&gt;0,"Есть замена","Нет"))</x:f>
        <x:v>Нет</x:v>
      </x:c>
      <x:c r="N7" s="18" t="str">
        <x:v>Предлагаемый режим по умолчанию.</x:v>
      </x:c>
    </x:row>
    <x:row r="8" ht="45" customHeight="1">
      <x:c r="A8" s="4" t="str">
        <x:f>IF('Все модели'!A8="","",'Все модели'!A8)</x:f>
        <x:v>GPT-6.1 Sol high</x:v>
      </x:c>
      <x:c r="B8" s="4" t="n">
        <x:f>IF('Все модели'!B8="","",'Все модели'!B8)</x:f>
        <x:v>50</x:v>
      </x:c>
      <x:c r="C8" s="56" t="n">
        <x:f>IF('Все модели'!C8="","",'Все модели'!C8)</x:f>
        <x:v>0.32</x:v>
      </x:c>
      <x:c r="D8" s="34" t="n">
        <x:f>IF('Все модели'!D8="","",'Все модели'!D8)</x:f>
        <x:v>65.68</x:v>
      </x:c>
      <x:c r="E8" s="34" t="n">
        <x:f>IF('Все модели'!F8="","",'Все модели'!F8)</x:f>
        <x:v>206.33</x:v>
      </x:c>
      <x:c r="F8" s="4" t="n">
        <x:f>IF(COUNT(B8:D8)&lt;3,"",COUNTIFS($B$6:$B$30,"&gt;="&amp;B8,$C$6:$C$30,"&lt;="&amp;C8,$D$6:$D$30,"&lt;="&amp;D8)-COUNTIFS($B$6:$B$30,B8,$C$6:$C$30,C8,$D$6:$D$30,D8))</x:f>
        <x:v>0</x:v>
      </x:c>
      <x:c r="G8" s="4" t="str">
        <x:f>IF(ISNUMBER(F8),IF(F8=0,"Парето","Есть замена"),"Нет данных")</x:f>
        <x:v>Парето</x:v>
      </x:c>
      <x:c r="H8" s="4" t="n">
        <x:f>IF(COUNT(B8,C8,E8)&lt;3,"",COUNTIFS($B$6:$B$30,"&gt;="&amp;B8,$C$6:$C$30,"&lt;="&amp;C8,$E$6:$E$30,"&lt;="&amp;E8)-COUNTIFS($B$6:$B$30,B8,$C$6:$C$30,C8,$E$6:$E$30,E8))</x:f>
        <x:v>0</x:v>
      </x:c>
      <x:c r="I8" s="4" t="str">
        <x:f>IF(ISNUMBER(H8),IF(H8=0,"Парето","Есть замена"),"Нет данных")</x:f>
        <x:v>Парето</x:v>
      </x:c>
      <x:c r="J8" s="4" t="str">
        <x:f>IF(COUNT(B8,C8)&lt;2,"Нет данных",IF(COUNTIFS($B$6:$B$30,"&gt;="&amp;B8,$C$6:$C$30,"&lt;="&amp;C8)-COUNTIFS($B$6:$B$30,B8,$C$6:$C$30,C8)=0,"Парето","Есть замена"))</x:f>
        <x:v>Парето</x:v>
      </x:c>
      <x:c r="K8" s="4" t="str">
        <x:f>IF(COUNT(B8,D8)&lt;2,"Нет данных",IF(COUNTIFS($B$6:$B$30,"&gt;="&amp;B8,$D$6:$D$30,"&lt;="&amp;D8)-COUNTIFS($B$6:$B$30,B8,$D$6:$D$30,D8)=0,"Парето","Есть замена"))</x:f>
        <x:v>Есть замена</x:v>
      </x:c>
      <x:c r="L8" s="4" t="str">
        <x:f>IF(COUNT(B8,E8)&lt;2,"Нет данных",IF(COUNTIFS($B$6:$B$30,"&gt;="&amp;B8,$E$6:$E$30,"&lt;="&amp;E8)-COUNTIFS($B$6:$B$30,B8,$E$6:$E$30,E8)=0,"Парето","Есть замена"))</x:f>
        <x:v>Парето</x:v>
      </x:c>
      <x:c r="M8" s="4" t="str">
        <x:f>IF(COUNT(B8:D8)&lt;3,"Нет данных",IF(COUNTIFS($B$6:$B$30,"&gt;="&amp;B8,$C$6:$C$30,"&lt;"&amp;C8,$D$6:$D$30,"&lt;="&amp;D8*(1+'Методика'!$B$9))&gt;0,"Есть замена","Нет"))</x:f>
        <x:v>Нет</x:v>
      </x:c>
      <x:c r="N8" s="18" t="str">
        <x:v>Бюджетный сложный анализ; долго для интерактива.</x:v>
      </x:c>
    </x:row>
    <x:row r="9" ht="45" customHeight="1">
      <x:c r="A9" s="4" t="str">
        <x:f>IF('Все модели'!A9="","",'Все модели'!A9)</x:f>
        <x:v>GPT-6.1 Sol xhigh</x:v>
      </x:c>
      <x:c r="B9" s="4" t="n">
        <x:f>IF('Все модели'!B9="","",'Все модели'!B9)</x:f>
        <x:v>51</x:v>
      </x:c>
      <x:c r="C9" s="56" t="n">
        <x:f>IF('Все модели'!C9="","",'Все модели'!C9)</x:f>
        <x:v>0.39</x:v>
      </x:c>
      <x:c r="D9" s="34" t="n">
        <x:f>IF('Все модели'!D9="","",'Все модели'!D9)</x:f>
        <x:v>77.01</x:v>
      </x:c>
      <x:c r="E9" s="34" t="n">
        <x:f>IF('Все модели'!F9="","",'Все модели'!F9)</x:f>
        <x:v>280.18</x:v>
      </x:c>
      <x:c r="F9" s="4" t="n">
        <x:f>IF(COUNT(B9:D9)&lt;3,"",COUNTIFS($B$6:$B$30,"&gt;="&amp;B9,$C$6:$C$30,"&lt;="&amp;C9,$D$6:$D$30,"&lt;="&amp;D9)-COUNTIFS($B$6:$B$30,B9,$C$6:$C$30,C9,$D$6:$D$30,D9))</x:f>
        <x:v>0</x:v>
      </x:c>
      <x:c r="G9" s="4" t="str">
        <x:f>IF(ISNUMBER(F9),IF(F9=0,"Парето","Есть замена"),"Нет данных")</x:f>
        <x:v>Парето</x:v>
      </x:c>
      <x:c r="H9" s="4" t="n">
        <x:f>IF(COUNT(B9,C9,E9)&lt;3,"",COUNTIFS($B$6:$B$30,"&gt;="&amp;B9,$C$6:$C$30,"&lt;="&amp;C9,$E$6:$E$30,"&lt;="&amp;E9)-COUNTIFS($B$6:$B$30,B9,$C$6:$C$30,C9,$E$6:$E$30,E9))</x:f>
        <x:v>0</x:v>
      </x:c>
      <x:c r="I9" s="4" t="str">
        <x:f>IF(ISNUMBER(H9),IF(H9=0,"Парето","Есть замена"),"Нет данных")</x:f>
        <x:v>Парето</x:v>
      </x:c>
      <x:c r="J9" s="4" t="str">
        <x:f>IF(COUNT(B9,C9)&lt;2,"Нет данных",IF(COUNTIFS($B$6:$B$30,"&gt;="&amp;B9,$C$6:$C$30,"&lt;="&amp;C9)-COUNTIFS($B$6:$B$30,B9,$C$6:$C$30,C9)=0,"Парето","Есть замена"))</x:f>
        <x:v>Парето</x:v>
      </x:c>
      <x:c r="K9" s="4" t="str">
        <x:f>IF(COUNT(B9,D9)&lt;2,"Нет данных",IF(COUNTIFS($B$6:$B$30,"&gt;="&amp;B9,$D$6:$D$30,"&lt;="&amp;D9)-COUNTIFS($B$6:$B$30,B9,$D$6:$D$30,D9)=0,"Парето","Есть замена"))</x:f>
        <x:v>Есть замена</x:v>
      </x:c>
      <x:c r="L9" s="4" t="str">
        <x:f>IF(COUNT(B9,E9)&lt;2,"Нет данных",IF(COUNTIFS($B$6:$B$30,"&gt;="&amp;B9,$E$6:$E$30,"&lt;="&amp;E9)-COUNTIFS($B$6:$B$30,B9,$E$6:$E$30,E9)=0,"Парето","Есть замена"))</x:f>
        <x:v>Есть замена</x:v>
      </x:c>
      <x:c r="M9" s="4" t="str">
        <x:f>IF(COUNT(B9:D9)&lt;3,"Нет данных",IF(COUNTIFS($B$6:$B$30,"&gt;="&amp;B9,$C$6:$C$30,"&lt;"&amp;C9,$D$6:$D$30,"&lt;="&amp;D9*(1+'Методика'!$B$9))&gt;0,"Есть замена","Нет"))</x:f>
        <x:v>Нет</x:v>
      </x:c>
      <x:c r="N9" s="18" t="str">
        <x:v>Бюджетный режим при готовности ждать около 77 секунд.</x:v>
      </x:c>
    </x:row>
    <x:row r="10" ht="45" customHeight="1">
      <x:c r="A10" s="4" t="str">
        <x:f>IF('Все модели'!A10="","",'Все модели'!A10)</x:f>
        <x:v>GPT-6.1 Sol max</x:v>
      </x:c>
      <x:c r="B10" s="4" t="n">
        <x:f>IF('Все модели'!B10="","",'Все модели'!B10)</x:f>
        <x:v>52</x:v>
      </x:c>
      <x:c r="C10" s="56" t="n">
        <x:f>IF('Все модели'!C10="","",'Все модели'!C10)</x:f>
        <x:v>0.72</x:v>
      </x:c>
      <x:c r="D10" s="34" t="n">
        <x:f>IF('Все модели'!D10="","",'Все модели'!D10)</x:f>
        <x:v>213.08</x:v>
      </x:c>
      <x:c r="E10" s="34" t="n">
        <x:f>IF('Все модели'!F10="","",'Все модели'!F10)</x:f>
        <x:v>546.64</x:v>
      </x:c>
      <x:c r="F10" s="4" t="n">
        <x:f>IF(COUNT(B10:D10)&lt;3,"",COUNTIFS($B$6:$B$30,"&gt;="&amp;B10,$C$6:$C$30,"&lt;="&amp;C10,$D$6:$D$30,"&lt;="&amp;D10)-COUNTIFS($B$6:$B$30,B10,$C$6:$C$30,C10,$D$6:$D$30,D10))</x:f>
        <x:v>0</x:v>
      </x:c>
      <x:c r="G10" s="4" t="str">
        <x:f>IF(ISNUMBER(F10),IF(F10=0,"Парето","Есть замена"),"Нет данных")</x:f>
        <x:v>Парето</x:v>
      </x:c>
      <x:c r="H10" s="4" t="n">
        <x:f>IF(COUNT(B10,C10,E10)&lt;3,"",COUNTIFS($B$6:$B$30,"&gt;="&amp;B10,$C$6:$C$30,"&lt;="&amp;C10,$E$6:$E$30,"&lt;="&amp;E10)-COUNTIFS($B$6:$B$30,B10,$C$6:$C$30,C10,$E$6:$E$30,E10))</x:f>
        <x:v>0</x:v>
      </x:c>
      <x:c r="I10" s="4" t="str">
        <x:f>IF(ISNUMBER(H10),IF(H10=0,"Парето","Есть замена"),"Нет данных")</x:f>
        <x:v>Парето</x:v>
      </x:c>
      <x:c r="J10" s="4" t="str">
        <x:f>IF(COUNT(B10,C10)&lt;2,"Нет данных",IF(COUNTIFS($B$6:$B$30,"&gt;="&amp;B10,$C$6:$C$30,"&lt;="&amp;C10)-COUNTIFS($B$6:$B$30,B10,$C$6:$C$30,C10)=0,"Парето","Есть замена"))</x:f>
        <x:v>Парето</x:v>
      </x:c>
      <x:c r="K10" s="4" t="str">
        <x:f>IF(COUNT(B10,D10)&lt;2,"Нет данных",IF(COUNTIFS($B$6:$B$30,"&gt;="&amp;B10,$D$6:$D$30,"&lt;="&amp;D10)-COUNTIFS($B$6:$B$30,B10,$D$6:$D$30,D10)=0,"Парето","Есть замена"))</x:f>
        <x:v>Есть замена</x:v>
      </x:c>
      <x:c r="L10" s="4" t="str">
        <x:f>IF(COUNT(B10,E10)&lt;2,"Нет данных",IF(COUNTIFS($B$6:$B$30,"&gt;="&amp;B10,$E$6:$E$30,"&lt;="&amp;E10)-COUNTIFS($B$6:$B$30,B10,$E$6:$E$30,E10)=0,"Парето","Есть замена"))</x:f>
        <x:v>Есть замена</x:v>
      </x:c>
      <x:c r="M10" s="4" t="str">
        <x:f>IF(COUNT(B10:D10)&lt;3,"Нет данных",IF(COUNTIFS($B$6:$B$30,"&gt;="&amp;B10,$C$6:$C$30,"&lt;"&amp;C10,$D$6:$D$30,"&lt;="&amp;D10*(1+'Методика'!$B$9))&gt;0,"Есть замена","Нет"))</x:f>
        <x:v>Нет</x:v>
      </x:c>
      <x:c r="N10" s="18" t="str">
        <x:v>Малый прирост относительно xhigh, сильное замедление E2E.</x:v>
      </x:c>
    </x:row>
    <x:row r="11" ht="45" customHeight="1">
      <x:c r="A11" s="4" t="str">
        <x:f>IF('Все модели'!A11="","",'Все модели'!A11)</x:f>
        <x:v>Claude Sonnet 5.5 low</x:v>
      </x:c>
      <x:c r="B11" s="4" t="str">
        <x:f>IF('Все модели'!B11="","",'Все модели'!B11)</x:f>
      </x:c>
      <x:c r="C11" s="56" t="str">
        <x:f>IF('Все модели'!C11="","",'Все модели'!C11)</x:f>
      </x:c>
      <x:c r="D11" s="34" t="n">
        <x:f>IF('Все модели'!D11="","",'Все модели'!D11)</x:f>
        <x:v>6.86</x:v>
      </x:c>
      <x:c r="E11" s="34" t="str">
        <x:f>IF('Все модели'!F11="","",'Все модели'!F11)</x:f>
      </x:c>
      <x:c r="F11" s="4" t="str">
        <x:f>IF(COUNT(B11:D11)&lt;3,"",COUNTIFS($B$6:$B$30,"&gt;="&amp;B11,$C$6:$C$30,"&lt;="&amp;C11,$D$6:$D$30,"&lt;="&amp;D11)-COUNTIFS($B$6:$B$30,B11,$C$6:$C$30,C11,$D$6:$D$30,D11))</x:f>
      </x:c>
      <x:c r="G11" s="4" t="str">
        <x:f>IF(ISNUMBER(F11),IF(F11=0,"Парето","Есть замена"),"Нет данных")</x:f>
        <x:v>Нет данных</x:v>
      </x:c>
      <x:c r="H11" s="4" t="str">
        <x:f>IF(COUNT(B11,C11,E11)&lt;3,"",COUNTIFS($B$6:$B$30,"&gt;="&amp;B11,$C$6:$C$30,"&lt;="&amp;C11,$E$6:$E$30,"&lt;="&amp;E11)-COUNTIFS($B$6:$B$30,B11,$C$6:$C$30,C11,$E$6:$E$30,E11))</x:f>
      </x:c>
      <x:c r="I11" s="4" t="str">
        <x:f>IF(ISNUMBER(H11),IF(H11=0,"Парето","Есть замена"),"Нет данных")</x:f>
        <x:v>Нет данных</x:v>
      </x:c>
      <x:c r="J11" s="4" t="str">
        <x:f>IF(COUNT(B11,C11)&lt;2,"Нет данных",IF(COUNTIFS($B$6:$B$30,"&gt;="&amp;B11,$C$6:$C$30,"&lt;="&amp;C11)-COUNTIFS($B$6:$B$30,B11,$C$6:$C$30,C11)=0,"Парето","Есть замена"))</x:f>
        <x:v>Нет данных</x:v>
      </x:c>
      <x:c r="K11" s="4" t="str">
        <x:f>IF(COUNT(B11,D11)&lt;2,"Нет данных",IF(COUNTIFS($B$6:$B$30,"&gt;="&amp;B11,$D$6:$D$30,"&lt;="&amp;D11)-COUNTIFS($B$6:$B$30,B11,$D$6:$D$30,D11)=0,"Парето","Есть замена"))</x:f>
        <x:v>Нет данных</x:v>
      </x:c>
      <x:c r="L11" s="4" t="str">
        <x:f>IF(COUNT(B11,E11)&lt;2,"Нет данных",IF(COUNTIFS($B$6:$B$30,"&gt;="&amp;B11,$E$6:$E$30,"&lt;="&amp;E11)-COUNTIFS($B$6:$B$30,B11,$E$6:$E$30,E11)=0,"Парето","Есть замена"))</x:f>
        <x:v>Нет данных</x:v>
      </x:c>
      <x:c r="M11" s="4" t="str">
        <x:f>IF(COUNT(B11:D11)&lt;3,"Нет данных",IF(COUNTIFS($B$6:$B$30,"&gt;="&amp;B11,$C$6:$C$30,"&lt;"&amp;C11,$D$6:$D$30,"&lt;="&amp;D11*(1+'Методика'!$B$9))&gt;0,"Есть замена","Нет"))</x:f>
        <x:v>Нет данных</x:v>
      </x:c>
      <x:c r="N11" s="18" t="str">
        <x:v>Недостаточно данных для общего рейтинга.</x:v>
      </x:c>
    </x:row>
    <x:row r="12" ht="45" customHeight="1">
      <x:c r="A12" s="4" t="str">
        <x:f>IF('Все модели'!A12="","",'Все модели'!A12)</x:f>
        <x:v>Claude Sonnet 5.5 medium</x:v>
      </x:c>
      <x:c r="B12" s="4" t="n">
        <x:f>IF('Все модели'!B12="","",'Все модели'!B12)</x:f>
        <x:v>41</x:v>
      </x:c>
      <x:c r="C12" s="56" t="n">
        <x:f>IF('Все модели'!C12="","",'Все модели'!C12)</x:f>
        <x:v>0.59</x:v>
      </x:c>
      <x:c r="D12" s="34" t="n">
        <x:f>IF('Все модели'!D12="","",'Все модели'!D12)</x:f>
        <x:v>6.87</x:v>
      </x:c>
      <x:c r="E12" s="34" t="n">
        <x:f>IF('Все модели'!F12="","",'Все модели'!F12)</x:f>
        <x:v>135.15</x:v>
      </x:c>
      <x:c r="F12" s="4" t="n">
        <x:f>IF(COUNT(B12:D12)&lt;3,"",COUNTIFS($B$6:$B$30,"&gt;="&amp;B12,$C$6:$C$30,"&lt;="&amp;C12,$D$6:$D$30,"&lt;="&amp;D12)-COUNTIFS($B$6:$B$30,B12,$C$6:$C$30,C12,$D$6:$D$30,D12))</x:f>
        <x:v>0</x:v>
      </x:c>
      <x:c r="G12" s="4" t="str">
        <x:f>IF(ISNUMBER(F12),IF(F12=0,"Парето","Есть замена"),"Нет данных")</x:f>
        <x:v>Парето</x:v>
      </x:c>
      <x:c r="H12" s="4" t="n">
        <x:f>IF(COUNT(B12,C12,E12)&lt;3,"",COUNTIFS($B$6:$B$30,"&gt;="&amp;B12,$C$6:$C$30,"&lt;="&amp;C12,$E$6:$E$30,"&lt;="&amp;E12)-COUNTIFS($B$6:$B$30,B12,$C$6:$C$30,C12,$E$6:$E$30,E12))</x:f>
        <x:v>2</x:v>
      </x:c>
      <x:c r="I12" s="4" t="str">
        <x:f>IF(ISNUMBER(H12),IF(H12=0,"Парето","Есть замена"),"Нет данных")</x:f>
        <x:v>Есть замена</x:v>
      </x:c>
      <x:c r="J12" s="4" t="str">
        <x:f>IF(COUNT(B12,C12)&lt;2,"Нет данных",IF(COUNTIFS($B$6:$B$30,"&gt;="&amp;B12,$C$6:$C$30,"&lt;="&amp;C12)-COUNTIFS($B$6:$B$30,B12,$C$6:$C$30,C12)=0,"Парето","Есть замена"))</x:f>
        <x:v>Есть замена</x:v>
      </x:c>
      <x:c r="K12" s="4" t="str">
        <x:f>IF(COUNT(B12,D12)&lt;2,"Нет данных",IF(COUNTIFS($B$6:$B$30,"&gt;="&amp;B12,$D$6:$D$30,"&lt;="&amp;D12)-COUNTIFS($B$6:$B$30,B12,$D$6:$D$30,D12)=0,"Парето","Есть замена"))</x:f>
        <x:v>Парето</x:v>
      </x:c>
      <x:c r="L12" s="4" t="str">
        <x:f>IF(COUNT(B12,E12)&lt;2,"Нет данных",IF(COUNTIFS($B$6:$B$30,"&gt;="&amp;B12,$E$6:$E$30,"&lt;="&amp;E12)-COUNTIFS($B$6:$B$30,B12,$E$6:$E$30,E12)=0,"Парето","Есть замена"))</x:f>
        <x:v>Есть замена</x:v>
      </x:c>
      <x:c r="M12" s="4" t="str">
        <x:f>IF(COUNT(B12:D12)&lt;3,"Нет данных",IF(COUNTIFS($B$6:$B$30,"&gt;="&amp;B12,$C$6:$C$30,"&lt;"&amp;C12,$D$6:$D$30,"&lt;="&amp;D12*(1+'Методика'!$B$9))&gt;0,"Есть замена","Нет"))</x:f>
        <x:v>Нет</x:v>
      </x:c>
      <x:c r="N12" s="18" t="str">
        <x:v>Минимальная задержка среди вариантов с полными данными; индекс 41.</x:v>
      </x:c>
    </x:row>
    <x:row r="13" ht="45" customHeight="1">
      <x:c r="A13" s="4" t="str">
        <x:f>IF('Все модели'!A13="","",'Все модели'!A13)</x:f>
        <x:v>Claude Sonnet 5.5 high</x:v>
      </x:c>
      <x:c r="B13" s="4" t="n">
        <x:f>IF('Все модели'!B13="","",'Все модели'!B13)</x:f>
        <x:v>47</x:v>
      </x:c>
      <x:c r="C13" s="56" t="n">
        <x:f>IF('Все модели'!C13="","",'Все модели'!C13)</x:f>
        <x:v>1.08</x:v>
      </x:c>
      <x:c r="D13" s="34" t="n">
        <x:f>IF('Все модели'!D13="","",'Все модели'!D13)</x:f>
        <x:v>19.94</x:v>
      </x:c>
      <x:c r="E13" s="34" t="n">
        <x:f>IF('Все модели'!F13="","",'Все модели'!F13)</x:f>
        <x:v>227.91</x:v>
      </x:c>
      <x:c r="F13" s="4" t="n">
        <x:f>IF(COUNT(B13:D13)&lt;3,"",COUNTIFS($B$6:$B$30,"&gt;="&amp;B13,$C$6:$C$30,"&lt;="&amp;C13,$D$6:$D$30,"&lt;="&amp;D13)-COUNTIFS($B$6:$B$30,B13,$C$6:$C$30,C13,$D$6:$D$30,D13))</x:f>
        <x:v>1</x:v>
      </x:c>
      <x:c r="G13" s="4" t="str">
        <x:f>IF(ISNUMBER(F13),IF(F13=0,"Парето","Есть замена"),"Нет данных")</x:f>
        <x:v>Есть замена</x:v>
      </x:c>
      <x:c r="H13" s="4" t="n">
        <x:f>IF(COUNT(B13,C13,E13)&lt;3,"",COUNTIFS($B$6:$B$30,"&gt;="&amp;B13,$C$6:$C$30,"&lt;="&amp;C13,$E$6:$E$30,"&lt;="&amp;E13)-COUNTIFS($B$6:$B$30,B13,$C$6:$C$30,C13,$E$6:$E$30,E13))</x:f>
        <x:v>2</x:v>
      </x:c>
      <x:c r="I13" s="4" t="str">
        <x:f>IF(ISNUMBER(H13),IF(H13=0,"Парето","Есть замена"),"Нет данных")</x:f>
        <x:v>Есть замена</x:v>
      </x:c>
      <x:c r="J13" s="4" t="str">
        <x:f>IF(COUNT(B13,C13)&lt;2,"Нет данных",IF(COUNTIFS($B$6:$B$30,"&gt;="&amp;B13,$C$6:$C$30,"&lt;="&amp;C13)-COUNTIFS($B$6:$B$30,B13,$C$6:$C$30,C13)=0,"Парето","Есть замена"))</x:f>
        <x:v>Есть замена</x:v>
      </x:c>
      <x:c r="K13" s="4" t="str">
        <x:f>IF(COUNT(B13,D13)&lt;2,"Нет данных",IF(COUNTIFS($B$6:$B$30,"&gt;="&amp;B13,$D$6:$D$30,"&lt;="&amp;D13)-COUNTIFS($B$6:$B$30,B13,$D$6:$D$30,D13)=0,"Парето","Есть замена"))</x:f>
        <x:v>Есть замена</x:v>
      </x:c>
      <x:c r="L13" s="4" t="str">
        <x:f>IF(COUNT(B13,E13)&lt;2,"Нет данных",IF(COUNTIFS($B$6:$B$30,"&gt;="&amp;B13,$E$6:$E$30,"&lt;="&amp;E13)-COUNTIFS($B$6:$B$30,B13,$E$6:$E$30,E13)=0,"Парето","Есть замена"))</x:f>
        <x:v>Есть замена</x:v>
      </x:c>
      <x:c r="M13" s="4" t="str">
        <x:f>IF(COUNT(B13:D13)&lt;3,"Нет данных",IF(COUNTIFS($B$6:$B$30,"&gt;="&amp;B13,$C$6:$C$30,"&lt;"&amp;C13,$D$6:$D$30,"&lt;="&amp;D13*(1+'Методика'!$B$9))&gt;0,"Есть замена","Нет"))</x:f>
        <x:v>Есть замена</x:v>
      </x:c>
      <x:c r="N13" s="18" t="str">
        <x:v>Проигрывает по общему индексу, но силён в деловых задачах.</x:v>
      </x:c>
    </x:row>
    <x:row r="14" ht="45" customHeight="1">
      <x:c r="A14" s="4" t="str">
        <x:f>IF('Все модели'!A14="","",'Все модели'!A14)</x:f>
        <x:v>Claude Sonnet 5.5 xhigh</x:v>
      </x:c>
      <x:c r="B14" s="4" t="n">
        <x:f>IF('Все модели'!B14="","",'Все модели'!B14)</x:f>
        <x:v>52</x:v>
      </x:c>
      <x:c r="C14" s="56" t="n">
        <x:f>IF('Все модели'!C14="","",'Все модели'!C14)</x:f>
        <x:v>2.74</x:v>
      </x:c>
      <x:c r="D14" s="34" t="n">
        <x:f>IF('Все модели'!D14="","",'Все модели'!D14)</x:f>
        <x:v>38.35</x:v>
      </x:c>
      <x:c r="E14" s="34" t="n">
        <x:f>IF('Все модели'!F14="","",'Все модели'!F14)</x:f>
        <x:v>439.1</x:v>
      </x:c>
      <x:c r="F14" s="4" t="n">
        <x:f>IF(COUNT(B14:D14)&lt;3,"",COUNTIFS($B$6:$B$30,"&gt;="&amp;B14,$C$6:$C$30,"&lt;="&amp;C14,$D$6:$D$30,"&lt;="&amp;D14)-COUNTIFS($B$6:$B$30,B14,$C$6:$C$30,C14,$D$6:$D$30,D14))</x:f>
        <x:v>0</x:v>
      </x:c>
      <x:c r="G14" s="4" t="str">
        <x:f>IF(ISNUMBER(F14),IF(F14=0,"Парето","Есть замена"),"Нет данных")</x:f>
        <x:v>Парето</x:v>
      </x:c>
      <x:c r="H14" s="4" t="n">
        <x:f>IF(COUNT(B14,C14,E14)&lt;3,"",COUNTIFS($B$6:$B$30,"&gt;="&amp;B14,$C$6:$C$30,"&lt;="&amp;C14,$E$6:$E$30,"&lt;="&amp;E14)-COUNTIFS($B$6:$B$30,B14,$C$6:$C$30,C14,$E$6:$E$30,E14))</x:f>
        <x:v>2</x:v>
      </x:c>
      <x:c r="I14" s="4" t="str">
        <x:f>IF(ISNUMBER(H14),IF(H14=0,"Парето","Есть замена"),"Нет данных")</x:f>
        <x:v>Есть замена</x:v>
      </x:c>
      <x:c r="J14" s="4" t="str">
        <x:f>IF(COUNT(B14,C14)&lt;2,"Нет данных",IF(COUNTIFS($B$6:$B$30,"&gt;="&amp;B14,$C$6:$C$30,"&lt;="&amp;C14)-COUNTIFS($B$6:$B$30,B14,$C$6:$C$30,C14)=0,"Парето","Есть замена"))</x:f>
        <x:v>Есть замена</x:v>
      </x:c>
      <x:c r="K14" s="4" t="str">
        <x:f>IF(COUNT(B14,D14)&lt;2,"Нет данных",IF(COUNTIFS($B$6:$B$30,"&gt;="&amp;B14,$D$6:$D$30,"&lt;="&amp;D14)-COUNTIFS($B$6:$B$30,B14,$D$6:$D$30,D14)=0,"Парето","Есть замена"))</x:f>
        <x:v>Парето</x:v>
      </x:c>
      <x:c r="L14" s="4" t="str">
        <x:f>IF(COUNT(B14,E14)&lt;2,"Нет данных",IF(COUNTIFS($B$6:$B$30,"&gt;="&amp;B14,$E$6:$E$30,"&lt;="&amp;E14)-COUNTIFS($B$6:$B$30,B14,$E$6:$E$30,E14)=0,"Парето","Есть замена"))</x:f>
        <x:v>Есть замена</x:v>
      </x:c>
      <x:c r="M14" s="4" t="str">
        <x:f>IF(COUNT(B14:D14)&lt;3,"Нет данных",IF(COUNTIFS($B$6:$B$30,"&gt;="&amp;B14,$C$6:$C$30,"&lt;"&amp;C14,$D$6:$D$30,"&lt;="&amp;D14*(1+'Методика'!$B$9))&gt;0,"Есть замена","Нет"))</x:f>
        <x:v>Есть замена</x:v>
      </x:c>
      <x:c r="N14" s="18" t="str">
        <x:v>Общий баланс хуже Opus high при допуске 5%; профильные деловые тесты выше.</x:v>
      </x:c>
    </x:row>
    <x:row r="15" ht="45" customHeight="1">
      <x:c r="A15" s="4" t="str">
        <x:f>IF('Все модели'!A15="","",'Все модели'!A15)</x:f>
        <x:v>Claude Sonnet 5.5 max</x:v>
      </x:c>
      <x:c r="B15" s="4" t="n">
        <x:f>IF('Все модели'!B15="","",'Все модели'!B15)</x:f>
        <x:v>56</x:v>
      </x:c>
      <x:c r="C15" s="56" t="n">
        <x:f>IF('Все модели'!C15="","",'Все модели'!C15)</x:f>
        <x:v>7.6</x:v>
      </x:c>
      <x:c r="D15" s="34" t="n">
        <x:f>IF('Все модели'!D15="","",'Все модели'!D15)</x:f>
        <x:v>410.84</x:v>
      </x:c>
      <x:c r="E15" s="34" t="n">
        <x:f>IF('Все модели'!F15="","",'Все модели'!F15)</x:f>
        <x:v>860.14</x:v>
      </x:c>
      <x:c r="F15" s="4" t="n">
        <x:f>IF(COUNT(B15:D15)&lt;3,"",COUNTIFS($B$6:$B$30,"&gt;="&amp;B15,$C$6:$C$30,"&lt;="&amp;C15,$D$6:$D$30,"&lt;="&amp;D15)-COUNTIFS($B$6:$B$30,B15,$C$6:$C$30,C15,$D$6:$D$30,D15))</x:f>
        <x:v>1</x:v>
      </x:c>
      <x:c r="G15" s="4" t="str">
        <x:f>IF(ISNUMBER(F15),IF(F15=0,"Парето","Есть замена"),"Нет данных")</x:f>
        <x:v>Есть замена</x:v>
      </x:c>
      <x:c r="H15" s="4" t="n">
        <x:f>IF(COUNT(B15,C15,E15)&lt;3,"",COUNTIFS($B$6:$B$30,"&gt;="&amp;B15,$C$6:$C$30,"&lt;="&amp;C15,$E$6:$E$30,"&lt;="&amp;E15)-COUNTIFS($B$6:$B$30,B15,$C$6:$C$30,C15,$E$6:$E$30,E15))</x:f>
        <x:v>2</x:v>
      </x:c>
      <x:c r="I15" s="4" t="str">
        <x:f>IF(ISNUMBER(H15),IF(H15=0,"Парето","Есть замена"),"Нет данных")</x:f>
        <x:v>Есть замена</x:v>
      </x:c>
      <x:c r="J15" s="4" t="str">
        <x:f>IF(COUNT(B15,C15)&lt;2,"Нет данных",IF(COUNTIFS($B$6:$B$30,"&gt;="&amp;B15,$C$6:$C$30,"&lt;="&amp;C15)-COUNTIFS($B$6:$B$30,B15,$C$6:$C$30,C15)=0,"Парето","Есть замена"))</x:f>
        <x:v>Есть замена</x:v>
      </x:c>
      <x:c r="K15" s="4" t="str">
        <x:f>IF(COUNT(B15,D15)&lt;2,"Нет данных",IF(COUNTIFS($B$6:$B$30,"&gt;="&amp;B15,$D$6:$D$30,"&lt;="&amp;D15)-COUNTIFS($B$6:$B$30,B15,$D$6:$D$30,D15)=0,"Парето","Есть замена"))</x:f>
        <x:v>Есть замена</x:v>
      </x:c>
      <x:c r="L15" s="4" t="str">
        <x:f>IF(COUNT(B15,E15)&lt;2,"Нет данных",IF(COUNTIFS($B$6:$B$30,"&gt;="&amp;B15,$E$6:$E$30,"&lt;="&amp;E15)-COUNTIFS($B$6:$B$30,B15,$E$6:$E$30,E15)=0,"Парето","Есть замена"))</x:f>
        <x:v>Есть замена</x:v>
      </x:c>
      <x:c r="M15" s="4" t="str">
        <x:f>IF(COUNT(B15:D15)&lt;3,"Нет данных",IF(COUNTIFS($B$6:$B$30,"&gt;="&amp;B15,$C$6:$C$30,"&lt;"&amp;C15,$D$6:$D$30,"&lt;="&amp;D15*(1+'Методика'!$B$9))&gt;0,"Есть замена","Нет"))</x:f>
        <x:v>Есть замена</x:v>
      </x:c>
      <x:c r="N15" s="18" t="str">
        <x:v>Не для быстрых задач; лидер таблицы в Terminal-Bench и AutomationBench.</x:v>
      </x:c>
    </x:row>
    <x:row r="16" ht="45" customHeight="1">
      <x:c r="A16" s="4" t="str">
        <x:f>IF('Все модели'!A16="","",'Все модели'!A16)</x:f>
        <x:v>Claude Opus 5.5 low</x:v>
      </x:c>
      <x:c r="B16" s="4" t="n">
        <x:f>IF('Все модели'!B16="","",'Все модели'!B16)</x:f>
        <x:v>42</x:v>
      </x:c>
      <x:c r="C16" s="56" t="n">
        <x:f>IF('Все модели'!C16="","",'Все модели'!C16)</x:f>
        <x:v>0.55</x:v>
      </x:c>
      <x:c r="D16" s="34" t="n">
        <x:f>IF('Все модели'!D16="","",'Все модели'!D16)</x:f>
        <x:v>21.18</x:v>
      </x:c>
      <x:c r="E16" s="34" t="n">
        <x:f>IF('Все модели'!F16="","",'Все модели'!F16)</x:f>
        <x:v>87.13</x:v>
      </x:c>
      <x:c r="F16" s="4" t="n">
        <x:f>IF(COUNT(B16:D16)&lt;3,"",COUNTIFS($B$6:$B$30,"&gt;="&amp;B16,$C$6:$C$30,"&lt;="&amp;C16,$D$6:$D$30,"&lt;="&amp;D16)-COUNTIFS($B$6:$B$30,B16,$C$6:$C$30,C16,$D$6:$D$30,D16))</x:f>
        <x:v>2</x:v>
      </x:c>
      <x:c r="G16" s="4" t="str">
        <x:f>IF(ISNUMBER(F16),IF(F16=0,"Парето","Есть замена"),"Нет данных")</x:f>
        <x:v>Есть замена</x:v>
      </x:c>
      <x:c r="H16" s="4" t="n">
        <x:f>IF(COUNT(B16,C16,E16)&lt;3,"",COUNTIFS($B$6:$B$30,"&gt;="&amp;B16,$C$6:$C$30,"&lt;="&amp;C16,$E$6:$E$30,"&lt;="&amp;E16)-COUNTIFS($B$6:$B$30,B16,$C$6:$C$30,C16,$E$6:$E$30,E16))</x:f>
        <x:v>1</x:v>
      </x:c>
      <x:c r="I16" s="4" t="str">
        <x:f>IF(ISNUMBER(H16),IF(H16=0,"Парето","Есть замена"),"Нет данных")</x:f>
        <x:v>Есть замена</x:v>
      </x:c>
      <x:c r="J16" s="4" t="str">
        <x:f>IF(COUNT(B16,C16)&lt;2,"Нет данных",IF(COUNTIFS($B$6:$B$30,"&gt;="&amp;B16,$C$6:$C$30,"&lt;="&amp;C16)-COUNTIFS($B$6:$B$30,B16,$C$6:$C$30,C16)=0,"Парето","Есть замена"))</x:f>
        <x:v>Есть замена</x:v>
      </x:c>
      <x:c r="K16" s="4" t="str">
        <x:f>IF(COUNT(B16,D16)&lt;2,"Нет данных",IF(COUNTIFS($B$6:$B$30,"&gt;="&amp;B16,$D$6:$D$30,"&lt;="&amp;D16)-COUNTIFS($B$6:$B$30,B16,$D$6:$D$30,D16)=0,"Парето","Есть замена"))</x:f>
        <x:v>Есть замена</x:v>
      </x:c>
      <x:c r="L16" s="4" t="str">
        <x:f>IF(COUNT(B16,E16)&lt;2,"Нет данных",IF(COUNTIFS($B$6:$B$30,"&gt;="&amp;B16,$E$6:$E$30,"&lt;="&amp;E16)-COUNTIFS($B$6:$B$30,B16,$E$6:$E$30,E16)=0,"Парето","Есть замена"))</x:f>
        <x:v>Есть замена</x:v>
      </x:c>
      <x:c r="M16" s="4" t="str">
        <x:f>IF(COUNT(B16:D16)&lt;3,"Нет данных",IF(COUNTIFS($B$6:$B$30,"&gt;="&amp;B16,$C$6:$C$30,"&lt;"&amp;C16,$D$6:$D$30,"&lt;="&amp;D16*(1+'Методика'!$B$9))&gt;0,"Есть замена","Нет"))</x:f>
        <x:v>Есть замена</x:v>
      </x:c>
      <x:c r="N16" s="18" t="str">
        <x:v>По общим метрикам уступает Sol low.</x:v>
      </x:c>
    </x:row>
    <x:row r="17" ht="45" customHeight="1">
      <x:c r="A17" s="4" t="str">
        <x:f>IF('Все модели'!A17="","",'Все модели'!A17)</x:f>
        <x:v>Claude Opus 5.5 medium</x:v>
      </x:c>
      <x:c r="B17" s="4" t="n">
        <x:f>IF('Все модели'!B17="","",'Все модели'!B17)</x:f>
        <x:v>51</x:v>
      </x:c>
      <x:c r="C17" s="56" t="n">
        <x:f>IF('Все модели'!C17="","",'Все модели'!C17)</x:f>
        <x:v>1.34</x:v>
      </x:c>
      <x:c r="D17" s="34" t="n">
        <x:f>IF('Все модели'!D17="","",'Все модели'!D17)</x:f>
        <x:v>31.03</x:v>
      </x:c>
      <x:c r="E17" s="34" t="n">
        <x:f>IF('Все модели'!F17="","",'Все модели'!F17)</x:f>
        <x:v>217.95</x:v>
      </x:c>
      <x:c r="F17" s="4" t="n">
        <x:f>IF(COUNT(B17:D17)&lt;3,"",COUNTIFS($B$6:$B$30,"&gt;="&amp;B17,$C$6:$C$30,"&lt;="&amp;C17,$D$6:$D$30,"&lt;="&amp;D17)-COUNTIFS($B$6:$B$30,B17,$C$6:$C$30,C17,$D$6:$D$30,D17))</x:f>
        <x:v>0</x:v>
      </x:c>
      <x:c r="G17" s="4" t="str">
        <x:f>IF(ISNUMBER(F17),IF(F17=0,"Парето","Есть замена"),"Нет данных")</x:f>
        <x:v>Парето</x:v>
      </x:c>
      <x:c r="H17" s="4" t="n">
        <x:f>IF(COUNT(B17,C17,E17)&lt;3,"",COUNTIFS($B$6:$B$30,"&gt;="&amp;B17,$C$6:$C$30,"&lt;="&amp;C17,$E$6:$E$30,"&lt;="&amp;E17)-COUNTIFS($B$6:$B$30,B17,$C$6:$C$30,C17,$E$6:$E$30,E17))</x:f>
        <x:v>0</x:v>
      </x:c>
      <x:c r="I17" s="4" t="str">
        <x:f>IF(ISNUMBER(H17),IF(H17=0,"Парето","Есть замена"),"Нет данных")</x:f>
        <x:v>Парето</x:v>
      </x:c>
      <x:c r="J17" s="4" t="str">
        <x:f>IF(COUNT(B17,C17)&lt;2,"Нет данных",IF(COUNTIFS($B$6:$B$30,"&gt;="&amp;B17,$C$6:$C$30,"&lt;="&amp;C17)-COUNTIFS($B$6:$B$30,B17,$C$6:$C$30,C17)=0,"Парето","Есть замена"))</x:f>
        <x:v>Есть замена</x:v>
      </x:c>
      <x:c r="K17" s="4" t="str">
        <x:f>IF(COUNT(B17,D17)&lt;2,"Нет данных",IF(COUNTIFS($B$6:$B$30,"&gt;="&amp;B17,$D$6:$D$30,"&lt;="&amp;D17)-COUNTIFS($B$6:$B$30,B17,$D$6:$D$30,D17)=0,"Парето","Есть замена"))</x:f>
        <x:v>Парето</x:v>
      </x:c>
      <x:c r="L17" s="4" t="str">
        <x:f>IF(COUNT(B17,E17)&lt;2,"Нет данных",IF(COUNTIFS($B$6:$B$30,"&gt;="&amp;B17,$E$6:$E$30,"&lt;="&amp;E17)-COUNTIFS($B$6:$B$30,B17,$E$6:$E$30,E17)=0,"Парето","Есть замена"))</x:f>
        <x:v>Парето</x:v>
      </x:c>
      <x:c r="M17" s="4" t="str">
        <x:f>IF(COUNT(B17:D17)&lt;3,"Нет данных",IF(COUNTIFS($B$6:$B$30,"&gt;="&amp;B17,$C$6:$C$30,"&lt;"&amp;C17,$D$6:$D$30,"&lt;="&amp;D17*(1+'Методика'!$B$9))&gt;0,"Есть замена","Нет"))</x:f>
        <x:v>Нет</x:v>
      </x:c>
      <x:c r="N17" s="18" t="str">
        <x:v>Быстрый усиленный режим: 51 пункт, около 31 секунды.</x:v>
      </x:c>
    </x:row>
    <x:row r="18" ht="45" customHeight="1">
      <x:c r="A18" s="4" t="str">
        <x:f>IF('Все модели'!A18="","",'Все модели'!A18)</x:f>
        <x:v>Claude Opus 5.5 high</x:v>
      </x:c>
      <x:c r="B18" s="4" t="n">
        <x:f>IF('Все модели'!B18="","",'Все модели'!B18)</x:f>
        <x:v>54</x:v>
      </x:c>
      <x:c r="C18" s="56" t="n">
        <x:f>IF('Все модели'!C18="","",'Все модели'!C18)</x:f>
        <x:v>1.82</x:v>
      </x:c>
      <x:c r="D18" s="34" t="n">
        <x:f>IF('Все модели'!D18="","",'Все модели'!D18)</x:f>
        <x:v>39.97</x:v>
      </x:c>
      <x:c r="E18" s="34" t="n">
        <x:f>IF('Все модели'!F18="","",'Все модели'!F18)</x:f>
        <x:v>295.69</x:v>
      </x:c>
      <x:c r="F18" s="4" t="n">
        <x:f>IF(COUNT(B18:D18)&lt;3,"",COUNTIFS($B$6:$B$30,"&gt;="&amp;B18,$C$6:$C$30,"&lt;="&amp;C18,$D$6:$D$30,"&lt;="&amp;D18)-COUNTIFS($B$6:$B$30,B18,$C$6:$C$30,C18,$D$6:$D$30,D18))</x:f>
        <x:v>0</x:v>
      </x:c>
      <x:c r="G18" s="4" t="str">
        <x:f>IF(ISNUMBER(F18),IF(F18=0,"Парето","Есть замена"),"Нет данных")</x:f>
        <x:v>Парето</x:v>
      </x:c>
      <x:c r="H18" s="4" t="n">
        <x:f>IF(COUNT(B18,C18,E18)&lt;3,"",COUNTIFS($B$6:$B$30,"&gt;="&amp;B18,$C$6:$C$30,"&lt;="&amp;C18,$E$6:$E$30,"&lt;="&amp;E18)-COUNTIFS($B$6:$B$30,B18,$C$6:$C$30,C18,$E$6:$E$30,E18))</x:f>
        <x:v>0</x:v>
      </x:c>
      <x:c r="I18" s="4" t="str">
        <x:f>IF(ISNUMBER(H18),IF(H18=0,"Парето","Есть замена"),"Нет данных")</x:f>
        <x:v>Парето</x:v>
      </x:c>
      <x:c r="J18" s="4" t="str">
        <x:f>IF(COUNT(B18,C18)&lt;2,"Нет данных",IF(COUNTIFS($B$6:$B$30,"&gt;="&amp;B18,$C$6:$C$30,"&lt;="&amp;C18)-COUNTIFS($B$6:$B$30,B18,$C$6:$C$30,C18)=0,"Парето","Есть замена"))</x:f>
        <x:v>Парето</x:v>
      </x:c>
      <x:c r="K18" s="4" t="str">
        <x:f>IF(COUNT(B18,D18)&lt;2,"Нет данных",IF(COUNTIFS($B$6:$B$30,"&gt;="&amp;B18,$D$6:$D$30,"&lt;="&amp;D18)-COUNTIFS($B$6:$B$30,B18,$D$6:$D$30,D18)=0,"Парето","Есть замена"))</x:f>
        <x:v>Парето</x:v>
      </x:c>
      <x:c r="L18" s="4" t="str">
        <x:f>IF(COUNT(B18,E18)&lt;2,"Нет данных",IF(COUNTIFS($B$6:$B$30,"&gt;="&amp;B18,$E$6:$E$30,"&lt;="&amp;E18)-COUNTIFS($B$6:$B$30,B18,$E$6:$E$30,E18)=0,"Парето","Есть замена"))</x:f>
        <x:v>Парето</x:v>
      </x:c>
      <x:c r="M18" s="4" t="str">
        <x:f>IF(COUNT(B18:D18)&lt;3,"Нет данных",IF(COUNTIFS($B$6:$B$30,"&gt;="&amp;B18,$C$6:$C$30,"&lt;"&amp;C18,$D$6:$D$30,"&lt;="&amp;D18*(1+'Методика'!$B$9))&gt;0,"Есть замена","Нет"))</x:f>
        <x:v>Нет</x:v>
      </x:c>
      <x:c r="N18" s="18" t="str">
        <x:v>Основной выбор высокого качества без экстремальных задержек.</x:v>
      </x:c>
    </x:row>
    <x:row r="19" ht="45" customHeight="1">
      <x:c r="A19" s="4" t="str">
        <x:f>IF('Все модели'!A19="","",'Все модели'!A19)</x:f>
        <x:v>Claude Opus 5.5 xhigh</x:v>
      </x:c>
      <x:c r="B19" s="4" t="n">
        <x:f>IF('Все модели'!B19="","",'Все модели'!B19)</x:f>
        <x:v>56</x:v>
      </x:c>
      <x:c r="C19" s="56" t="n">
        <x:f>IF('Все модели'!C19="","",'Все модели'!C19)</x:f>
        <x:v>3.46</x:v>
      </x:c>
      <x:c r="D19" s="34" t="n">
        <x:f>IF('Все модели'!D19="","",'Все модели'!D19)</x:f>
        <x:v>136.04</x:v>
      </x:c>
      <x:c r="E19" s="34" t="n">
        <x:f>IF('Все модели'!F19="","",'Все модели'!F19)</x:f>
        <x:v>506.09</x:v>
      </x:c>
      <x:c r="F19" s="4" t="n">
        <x:f>IF(COUNT(B19:D19)&lt;3,"",COUNTIFS($B$6:$B$30,"&gt;="&amp;B19,$C$6:$C$30,"&lt;="&amp;C19,$D$6:$D$30,"&lt;="&amp;D19)-COUNTIFS($B$6:$B$30,B19,$C$6:$C$30,C19,$D$6:$D$30,D19))</x:f>
        <x:v>0</x:v>
      </x:c>
      <x:c r="G19" s="4" t="str">
        <x:f>IF(ISNUMBER(F19),IF(F19=0,"Парето","Есть замена"),"Нет данных")</x:f>
        <x:v>Парето</x:v>
      </x:c>
      <x:c r="H19" s="4" t="n">
        <x:f>IF(COUNT(B19,C19,E19)&lt;3,"",COUNTIFS($B$6:$B$30,"&gt;="&amp;B19,$C$6:$C$30,"&lt;="&amp;C19,$E$6:$E$30,"&lt;="&amp;E19)-COUNTIFS($B$6:$B$30,B19,$C$6:$C$30,C19,$E$6:$E$30,E19))</x:f>
        <x:v>0</x:v>
      </x:c>
      <x:c r="I19" s="4" t="str">
        <x:f>IF(ISNUMBER(H19),IF(H19=0,"Парето","Есть замена"),"Нет данных")</x:f>
        <x:v>Парето</x:v>
      </x:c>
      <x:c r="J19" s="4" t="str">
        <x:f>IF(COUNT(B19,C19)&lt;2,"Нет данных",IF(COUNTIFS($B$6:$B$30,"&gt;="&amp;B19,$C$6:$C$30,"&lt;="&amp;C19)-COUNTIFS($B$6:$B$30,B19,$C$6:$C$30,C19)=0,"Парето","Есть замена"))</x:f>
        <x:v>Парето</x:v>
      </x:c>
      <x:c r="K19" s="4" t="str">
        <x:f>IF(COUNT(B19,D19)&lt;2,"Нет данных",IF(COUNTIFS($B$6:$B$30,"&gt;="&amp;B19,$D$6:$D$30,"&lt;="&amp;D19)-COUNTIFS($B$6:$B$30,B19,$D$6:$D$30,D19)=0,"Парето","Есть замена"))</x:f>
        <x:v>Парето</x:v>
      </x:c>
      <x:c r="L19" s="4" t="str">
        <x:f>IF(COUNT(B19,E19)&lt;2,"Нет данных",IF(COUNTIFS($B$6:$B$30,"&gt;="&amp;B19,$E$6:$E$30,"&lt;="&amp;E19)-COUNTIFS($B$6:$B$30,B19,$E$6:$E$30,E19)=0,"Парето","Есть замена"))</x:f>
        <x:v>Парето</x:v>
      </x:c>
      <x:c r="M19" s="4" t="str">
        <x:f>IF(COUNT(B19:D19)&lt;3,"Нет данных",IF(COUNTIFS($B$6:$B$30,"&gt;="&amp;B19,$C$6:$C$30,"&lt;"&amp;C19,$D$6:$D$30,"&lt;="&amp;D19*(1+'Методика'!$B$9))&gt;0,"Есть замена","Нет"))</x:f>
        <x:v>Нет</x:v>
      </x:c>
      <x:c r="N19" s="18" t="str">
        <x:v>Эскалация для трудных задач; не повседневный интерактив.</x:v>
      </x:c>
    </x:row>
    <x:row r="20" ht="45" customHeight="1">
      <x:c r="A20" s="4" t="str">
        <x:f>IF('Все модели'!A20="","",'Все модели'!A20)</x:f>
        <x:v>Claude Opus 5.5 max</x:v>
      </x:c>
      <x:c r="B20" s="4" t="n">
        <x:f>IF('Все модели'!B20="","",'Все модели'!B20)</x:f>
        <x:v>58</x:v>
      </x:c>
      <x:c r="C20" s="56" t="n">
        <x:f>IF('Все модели'!C20="","",'Все модели'!C20)</x:f>
        <x:v>5.98</x:v>
      </x:c>
      <x:c r="D20" s="34" t="n">
        <x:f>IF('Все модели'!D20="","",'Все модели'!D20)</x:f>
        <x:v>699.43</x:v>
      </x:c>
      <x:c r="E20" s="34" t="n">
        <x:f>IF('Все модели'!F20="","",'Все модели'!F20)</x:f>
        <x:v>820.14</x:v>
      </x:c>
      <x:c r="F20" s="4" t="n">
        <x:f>IF(COUNT(B20:D20)&lt;3,"",COUNTIFS($B$6:$B$30,"&gt;="&amp;B20,$C$6:$C$30,"&lt;="&amp;C20,$D$6:$D$30,"&lt;="&amp;D20)-COUNTIFS($B$6:$B$30,B20,$C$6:$C$30,C20,$D$6:$D$30,D20))</x:f>
        <x:v>0</x:v>
      </x:c>
      <x:c r="G20" s="4" t="str">
        <x:f>IF(ISNUMBER(F20),IF(F20=0,"Парето","Есть замена"),"Нет данных")</x:f>
        <x:v>Парето</x:v>
      </x:c>
      <x:c r="H20" s="4" t="n">
        <x:f>IF(COUNT(B20,C20,E20)&lt;3,"",COUNTIFS($B$6:$B$30,"&gt;="&amp;B20,$C$6:$C$30,"&lt;="&amp;C20,$E$6:$E$30,"&lt;="&amp;E20)-COUNTIFS($B$6:$B$30,B20,$C$6:$C$30,C20,$E$6:$E$30,E20))</x:f>
        <x:v>0</x:v>
      </x:c>
      <x:c r="I20" s="4" t="str">
        <x:f>IF(ISNUMBER(H20),IF(H20=0,"Парето","Есть замена"),"Нет данных")</x:f>
        <x:v>Парето</x:v>
      </x:c>
      <x:c r="J20" s="4" t="str">
        <x:f>IF(COUNT(B20,C20)&lt;2,"Нет данных",IF(COUNTIFS($B$6:$B$30,"&gt;="&amp;B20,$C$6:$C$30,"&lt;="&amp;C20)-COUNTIFS($B$6:$B$30,B20,$C$6:$C$30,C20)=0,"Парето","Есть замена"))</x:f>
        <x:v>Парето</x:v>
      </x:c>
      <x:c r="K20" s="4" t="str">
        <x:f>IF(COUNT(B20,D20)&lt;2,"Нет данных",IF(COUNTIFS($B$6:$B$30,"&gt;="&amp;B20,$D$6:$D$30,"&lt;="&amp;D20)-COUNTIFS($B$6:$B$30,B20,$D$6:$D$30,D20)=0,"Парето","Есть замена"))</x:f>
        <x:v>Парето</x:v>
      </x:c>
      <x:c r="L20" s="4" t="str">
        <x:f>IF(COUNT(B20,E20)&lt;2,"Нет данных",IF(COUNTIFS($B$6:$B$30,"&gt;="&amp;B20,$E$6:$E$30,"&lt;="&amp;E20)-COUNTIFS($B$6:$B$30,B20,$E$6:$E$30,E20)=0,"Парето","Есть замена"))</x:f>
        <x:v>Парето</x:v>
      </x:c>
      <x:c r="M20" s="4" t="str">
        <x:f>IF(COUNT(B20:D20)&lt;3,"Нет данных",IF(COUNTIFS($B$6:$B$30,"&gt;="&amp;B20,$C$6:$C$30,"&lt;"&amp;C20,$D$6:$D$30,"&lt;="&amp;D20*(1+'Методика'!$B$9))&gt;0,"Есть замена","Нет"))</x:f>
        <x:v>Нет</x:v>
      </x:c>
      <x:c r="N20" s="18" t="str">
        <x:v>Максимальный индекс, но около 11,7 минуты E2E.</x:v>
      </x:c>
    </x:row>
    <x:row r="21" ht="45" customHeight="1">
      <x:c r="A21" s="4" t="str">
        <x:f>IF('Все модели'!A21="","",'Все модели'!A21)</x:f>
        <x:v>GPT-6 Luna max</x:v>
      </x:c>
      <x:c r="B21" s="4" t="n">
        <x:f>IF('Все модели'!B21="","",'Все модели'!B21)</x:f>
        <x:v>37</x:v>
      </x:c>
      <x:c r="C21" s="56" t="n">
        <x:f>IF('Все модели'!C21="","",'Все модели'!C21)</x:f>
        <x:v>0.07</x:v>
      </x:c>
      <x:c r="D21" s="34" t="n">
        <x:f>IF('Все модели'!D21="","",'Все модели'!D21)</x:f>
        <x:v>118.43</x:v>
      </x:c>
      <x:c r="E21" s="34" t="n">
        <x:f>IF('Все модели'!F21="","",'Все модели'!F21)</x:f>
        <x:v>345.76</x:v>
      </x:c>
      <x:c r="F21" s="4" t="n">
        <x:f>IF(COUNT(B21:D21)&lt;3,"",COUNTIFS($B$6:$B$30,"&gt;="&amp;B21,$C$6:$C$30,"&lt;="&amp;C21,$D$6:$D$30,"&lt;="&amp;D21)-COUNTIFS($B$6:$B$30,B21,$C$6:$C$30,C21,$D$6:$D$30,D21))</x:f>
        <x:v>0</x:v>
      </x:c>
      <x:c r="G21" s="4" t="str">
        <x:f>IF(ISNUMBER(F21),IF(F21=0,"Парето","Есть замена"),"Нет данных")</x:f>
        <x:v>Парето</x:v>
      </x:c>
      <x:c r="H21" s="4" t="n">
        <x:f>IF(COUNT(B21,C21,E21)&lt;3,"",COUNTIFS($B$6:$B$30,"&gt;="&amp;B21,$C$6:$C$30,"&lt;="&amp;C21,$E$6:$E$30,"&lt;="&amp;E21)-COUNTIFS($B$6:$B$30,B21,$C$6:$C$30,C21,$E$6:$E$30,E21))</x:f>
        <x:v>0</x:v>
      </x:c>
      <x:c r="I21" s="4" t="str">
        <x:f>IF(ISNUMBER(H21),IF(H21=0,"Парето","Есть замена"),"Нет данных")</x:f>
        <x:v>Парето</x:v>
      </x:c>
      <x:c r="J21" s="4" t="str">
        <x:f>IF(COUNT(B21,C21)&lt;2,"Нет данных",IF(COUNTIFS($B$6:$B$30,"&gt;="&amp;B21,$C$6:$C$30,"&lt;="&amp;C21)-COUNTIFS($B$6:$B$30,B21,$C$6:$C$30,C21)=0,"Парето","Есть замена"))</x:f>
        <x:v>Парето</x:v>
      </x:c>
      <x:c r="K21" s="4" t="str">
        <x:f>IF(COUNT(B21,D21)&lt;2,"Нет данных",IF(COUNTIFS($B$6:$B$30,"&gt;="&amp;B21,$D$6:$D$30,"&lt;="&amp;D21)-COUNTIFS($B$6:$B$30,B21,$D$6:$D$30,D21)=0,"Парето","Есть замена"))</x:f>
        <x:v>Есть замена</x:v>
      </x:c>
      <x:c r="L21" s="4" t="str">
        <x:f>IF(COUNT(B21,E21)&lt;2,"Нет данных",IF(COUNTIFS($B$6:$B$30,"&gt;="&amp;B21,$E$6:$E$30,"&lt;="&amp;E21)-COUNTIFS($B$6:$B$30,B21,$E$6:$E$30,E21)=0,"Парето","Есть замена"))</x:f>
        <x:v>Есть замена</x:v>
      </x:c>
      <x:c r="M21" s="4" t="str">
        <x:f>IF(COUNT(B21:D21)&lt;3,"Нет данных",IF(COUNTIFS($B$6:$B$30,"&gt;="&amp;B21,$C$6:$C$30,"&lt;"&amp;C21,$D$6:$D$30,"&lt;="&amp;D21*(1+'Методика'!$B$9))&gt;0,"Есть замена","Нет"))</x:f>
        <x:v>Нет</x:v>
      </x:c>
      <x:c r="N21" s="18" t="str">
        <x:v>Минимальная стоимость; низкий общий индекс и медленный ответ.</x:v>
      </x:c>
    </x:row>
    <x:row r="22" ht="45" customHeight="1">
      <x:c r="A22" s="4" t="str">
        <x:f>IF('Все модели'!A22="","",'Все модели'!A22)</x:f>
        <x:v>GPT-6 Astra medium</x:v>
      </x:c>
      <x:c r="B22" s="4" t="n">
        <x:f>IF('Все модели'!B22="","",'Все модели'!B22)</x:f>
        <x:v>50</x:v>
      </x:c>
      <x:c r="C22" s="56" t="n">
        <x:f>IF('Все модели'!C22="","",'Все модели'!C22)</x:f>
        <x:v>1.54</x:v>
      </x:c>
      <x:c r="D22" s="34" t="n">
        <x:f>IF('Все модели'!D22="","",'Все модели'!D22)</x:f>
        <x:v>16.9</x:v>
      </x:c>
      <x:c r="E22" s="34" t="n">
        <x:f>IF('Все модели'!F22="","",'Все модели'!F22)</x:f>
        <x:v>209.69</x:v>
      </x:c>
      <x:c r="F22" s="4" t="n">
        <x:f>IF(COUNT(B22:D22)&lt;3,"",COUNTIFS($B$6:$B$30,"&gt;="&amp;B22,$C$6:$C$30,"&lt;="&amp;C22,$D$6:$D$30,"&lt;="&amp;D22)-COUNTIFS($B$6:$B$30,B22,$C$6:$C$30,C22,$D$6:$D$30,D22))</x:f>
        <x:v>0</x:v>
      </x:c>
      <x:c r="G22" s="4" t="str">
        <x:f>IF(ISNUMBER(F22),IF(F22=0,"Парето","Есть замена"),"Нет данных")</x:f>
        <x:v>Парето</x:v>
      </x:c>
      <x:c r="H22" s="4" t="n">
        <x:f>IF(COUNT(B22,C22,E22)&lt;3,"",COUNTIFS($B$6:$B$30,"&gt;="&amp;B22,$C$6:$C$30,"&lt;="&amp;C22,$E$6:$E$30,"&lt;="&amp;E22)-COUNTIFS($B$6:$B$30,B22,$C$6:$C$30,C22,$E$6:$E$30,E22))</x:f>
        <x:v>1</x:v>
      </x:c>
      <x:c r="I22" s="4" t="str">
        <x:f>IF(ISNUMBER(H22),IF(H22=0,"Парето","Есть замена"),"Нет данных")</x:f>
        <x:v>Есть замена</x:v>
      </x:c>
      <x:c r="J22" s="4" t="str">
        <x:f>IF(COUNT(B22,C22)&lt;2,"Нет данных",IF(COUNTIFS($B$6:$B$30,"&gt;="&amp;B22,$C$6:$C$30,"&lt;="&amp;C22)-COUNTIFS($B$6:$B$30,B22,$C$6:$C$30,C22)=0,"Парето","Есть замена"))</x:f>
        <x:v>Есть замена</x:v>
      </x:c>
      <x:c r="K22" s="4" t="str">
        <x:f>IF(COUNT(B22,D22)&lt;2,"Нет данных",IF(COUNTIFS($B$6:$B$30,"&gt;="&amp;B22,$D$6:$D$30,"&lt;="&amp;D22)-COUNTIFS($B$6:$B$30,B22,$D$6:$D$30,D22)=0,"Парето","Есть замена"))</x:f>
        <x:v>Парето</x:v>
      </x:c>
      <x:c r="L22" s="4" t="str">
        <x:f>IF(COUNT(B22,E22)&lt;2,"Нет данных",IF(COUNTIFS($B$6:$B$30,"&gt;="&amp;B22,$E$6:$E$30,"&lt;="&amp;E22)-COUNTIFS($B$6:$B$30,B22,$E$6:$E$30,E22)=0,"Парето","Есть замена"))</x:f>
        <x:v>Есть замена</x:v>
      </x:c>
      <x:c r="M22" s="4" t="str">
        <x:f>IF(COUNT(B22:D22)&lt;3,"Нет данных",IF(COUNTIFS($B$6:$B$30,"&gt;="&amp;B22,$C$6:$C$30,"&lt;"&amp;C22,$D$6:$D$30,"&lt;="&amp;D22*(1+'Методика'!$B$9))&gt;0,"Есть замена","Нет"))</x:f>
        <x:v>Нет</x:v>
      </x:c>
      <x:c r="N22" s="18" t="str">
        <x:v>Узкая ниша: индекс ≥50, E2E ≤20 с; дорого.</x:v>
      </x:c>
    </x:row>
    <x:row r="23" ht="45" customHeight="1">
      <x:c r="A23" s="4" t="str">
        <x:f>IF('Все модели'!A23="","",'Все модели'!A23)</x:f>
        <x:v>GPT-6 Astra low</x:v>
      </x:c>
      <x:c r="B23" s="4" t="n">
        <x:f>IF('Все модели'!B23="","",'Все модели'!B23)</x:f>
        <x:v>46</x:v>
      </x:c>
      <x:c r="C23" s="56" t="n">
        <x:f>IF('Все модели'!C23="","",'Все модели'!C23)</x:f>
        <x:v>0.82</x:v>
      </x:c>
      <x:c r="D23" s="34" t="n">
        <x:f>IF('Все модели'!D23="","",'Все модели'!D23)</x:f>
        <x:v>13.95</x:v>
      </x:c>
      <x:c r="E23" s="34" t="n">
        <x:f>IF('Все модели'!F23="","",'Все модели'!F23)</x:f>
        <x:v>97.94</x:v>
      </x:c>
      <x:c r="F23" s="4" t="n">
        <x:f>IF(COUNT(B23:D23)&lt;3,"",COUNTIFS($B$6:$B$30,"&gt;="&amp;B23,$C$6:$C$30,"&lt;="&amp;C23,$D$6:$D$30,"&lt;="&amp;D23)-COUNTIFS($B$6:$B$30,B23,$C$6:$C$30,C23,$D$6:$D$30,D23))</x:f>
        <x:v>0</x:v>
      </x:c>
      <x:c r="G23" s="4" t="str">
        <x:f>IF(ISNUMBER(F23),IF(F23=0,"Парето","Есть замена"),"Нет данных")</x:f>
        <x:v>Парето</x:v>
      </x:c>
      <x:c r="H23" s="4" t="n">
        <x:f>IF(COUNT(B23,C23,E23)&lt;3,"",COUNTIFS($B$6:$B$30,"&gt;="&amp;B23,$C$6:$C$30,"&lt;="&amp;C23,$E$6:$E$30,"&lt;="&amp;E23)-COUNTIFS($B$6:$B$30,B23,$C$6:$C$30,C23,$E$6:$E$30,E23))</x:f>
        <x:v>0</x:v>
      </x:c>
      <x:c r="I23" s="4" t="str">
        <x:f>IF(ISNUMBER(H23),IF(H23=0,"Парето","Есть замена"),"Нет данных")</x:f>
        <x:v>Парето</x:v>
      </x:c>
      <x:c r="J23" s="4" t="str">
        <x:f>IF(COUNT(B23,C23)&lt;2,"Нет данных",IF(COUNTIFS($B$6:$B$30,"&gt;="&amp;B23,$C$6:$C$30,"&lt;="&amp;C23)-COUNTIFS($B$6:$B$30,B23,$C$6:$C$30,C23)=0,"Парето","Есть замена"))</x:f>
        <x:v>Есть замена</x:v>
      </x:c>
      <x:c r="K23" s="4" t="str">
        <x:f>IF(COUNT(B23,D23)&lt;2,"Нет данных",IF(COUNTIFS($B$6:$B$30,"&gt;="&amp;B23,$D$6:$D$30,"&lt;="&amp;D23)-COUNTIFS($B$6:$B$30,B23,$D$6:$D$30,D23)=0,"Парето","Есть замена"))</x:f>
        <x:v>Парето</x:v>
      </x:c>
      <x:c r="L23" s="4" t="str">
        <x:f>IF(COUNT(B23,E23)&lt;2,"Нет данных",IF(COUNTIFS($B$6:$B$30,"&gt;="&amp;B23,$E$6:$E$30,"&lt;="&amp;E23)-COUNTIFS($B$6:$B$30,B23,$E$6:$E$30,E23)=0,"Парето","Есть замена"))</x:f>
        <x:v>Парето</x:v>
      </x:c>
      <x:c r="M23" s="4" t="str">
        <x:f>IF(COUNT(B23:D23)&lt;3,"Нет данных",IF(COUNTIFS($B$6:$B$30,"&gt;="&amp;B23,$C$6:$C$30,"&lt;"&amp;C23,$D$6:$D$30,"&lt;="&amp;D23*(1+'Методика'!$B$9))&gt;0,"Есть замена","Нет"))</x:f>
        <x:v>Есть замена</x:v>
      </x:c>
      <x:c r="N23" s="18" t="str">
        <x:v>У Sol medium выше индекс и цена ниже; разница E2E всего 0,18 с.</x:v>
      </x:c>
    </x:row>
    <x:row r="24" ht="45" customHeight="1">
      <x:c r="A24" s="4" t="str">
        <x:f>IF('Все модели'!A24="","",'Все модели'!A24)</x:f>
        <x:v>Claude Fable 5.1 low</x:v>
      </x:c>
      <x:c r="B24" s="4" t="n">
        <x:f>IF('Все модели'!B24="","",'Все модели'!B24)</x:f>
        <x:v>47</x:v>
      </x:c>
      <x:c r="C24" s="56" t="n">
        <x:f>IF('Все модели'!C24="","",'Все модели'!C24)</x:f>
        <x:v>2.37</x:v>
      </x:c>
      <x:c r="D24" s="34" t="n">
        <x:f>IF('Все модели'!D24="","",'Все модели'!D24)</x:f>
        <x:v>15.03</x:v>
      </x:c>
      <x:c r="E24" s="34" t="n">
        <x:f>IF('Все модели'!F24="","",'Все модели'!F24)</x:f>
        <x:v>275.46</x:v>
      </x:c>
      <x:c r="F24" s="4" t="n">
        <x:f>IF(COUNT(B24:D24)&lt;3,"",COUNTIFS($B$6:$B$30,"&gt;="&amp;B24,$C$6:$C$30,"&lt;="&amp;C24,$D$6:$D$30,"&lt;="&amp;D24)-COUNTIFS($B$6:$B$30,B24,$C$6:$C$30,C24,$D$6:$D$30,D24))</x:f>
        <x:v>1</x:v>
      </x:c>
      <x:c r="G24" s="4" t="str">
        <x:f>IF(ISNUMBER(F24),IF(F24=0,"Парето","Есть замена"),"Нет данных")</x:f>
        <x:v>Есть замена</x:v>
      </x:c>
      <x:c r="H24" s="4" t="n">
        <x:f>IF(COUNT(B24,C24,E24)&lt;3,"",COUNTIFS($B$6:$B$30,"&gt;="&amp;B24,$C$6:$C$30,"&lt;="&amp;C24,$E$6:$E$30,"&lt;="&amp;E24)-COUNTIFS($B$6:$B$30,B24,$C$6:$C$30,C24,$E$6:$E$30,E24))</x:f>
        <x:v>6</x:v>
      </x:c>
      <x:c r="I24" s="4" t="str">
        <x:f>IF(ISNUMBER(H24),IF(H24=0,"Парето","Есть замена"),"Нет данных")</x:f>
        <x:v>Есть замена</x:v>
      </x:c>
      <x:c r="J24" s="4" t="str">
        <x:f>IF(COUNT(B24,C24)&lt;2,"Нет данных",IF(COUNTIFS($B$6:$B$30,"&gt;="&amp;B24,$C$6:$C$30,"&lt;="&amp;C24)-COUNTIFS($B$6:$B$30,B24,$C$6:$C$30,C24)=0,"Парето","Есть замена"))</x:f>
        <x:v>Есть замена</x:v>
      </x:c>
      <x:c r="K24" s="4" t="str">
        <x:f>IF(COUNT(B24,D24)&lt;2,"Нет данных",IF(COUNTIFS($B$6:$B$30,"&gt;="&amp;B24,$D$6:$D$30,"&lt;="&amp;D24)-COUNTIFS($B$6:$B$30,B24,$D$6:$D$30,D24)=0,"Парето","Есть замена"))</x:f>
        <x:v>Есть замена</x:v>
      </x:c>
      <x:c r="L24" s="4" t="str">
        <x:f>IF(COUNT(B24,E24)&lt;2,"Нет данных",IF(COUNTIFS($B$6:$B$30,"&gt;="&amp;B24,$E$6:$E$30,"&lt;="&amp;E24)-COUNTIFS($B$6:$B$30,B24,$E$6:$E$30,E24)=0,"Парето","Есть замена"))</x:f>
        <x:v>Есть замена</x:v>
      </x:c>
      <x:c r="M24" s="4" t="str">
        <x:f>IF(COUNT(B24:D24)&lt;3,"Нет данных",IF(COUNTIFS($B$6:$B$30,"&gt;="&amp;B24,$C$6:$C$30,"&lt;"&amp;C24,$D$6:$D$30,"&lt;="&amp;D24*(1+'Методика'!$B$9))&gt;0,"Есть замена","Нет"))</x:f>
        <x:v>Есть замена</x:v>
      </x:c>
      <x:c r="N24" s="18" t="str">
        <x:v>По общим метрикам уступает Sol medium.</x:v>
      </x:c>
    </x:row>
    <x:row r="25" ht="45" customHeight="1">
      <x:c r="A25" s="4" t="str">
        <x:f>IF('Все модели'!A25="","",'Все модели'!A25)</x:f>
        <x:v>Claude Fable 5.1 medium</x:v>
      </x:c>
      <x:c r="B25" s="4" t="n">
        <x:f>IF('Все модели'!B25="","",'Все модели'!B25)</x:f>
        <x:v>49</x:v>
      </x:c>
      <x:c r="C25" s="56" t="n">
        <x:f>IF('Все модели'!C25="","",'Все модели'!C25)</x:f>
        <x:v>2.98</x:v>
      </x:c>
      <x:c r="D25" s="34" t="n">
        <x:f>IF('Все модели'!D25="","",'Все модели'!D25)</x:f>
        <x:v>18.33</x:v>
      </x:c>
      <x:c r="E25" s="34" t="n">
        <x:f>IF('Все модели'!F25="","",'Все модели'!F25)</x:f>
        <x:v>331.77</x:v>
      </x:c>
      <x:c r="F25" s="4" t="n">
        <x:f>IF(COUNT(B25:D25)&lt;3,"",COUNTIFS($B$6:$B$30,"&gt;="&amp;B25,$C$6:$C$30,"&lt;="&amp;C25,$D$6:$D$30,"&lt;="&amp;D25)-COUNTIFS($B$6:$B$30,B25,$C$6:$C$30,C25,$D$6:$D$30,D25))</x:f>
        <x:v>1</x:v>
      </x:c>
      <x:c r="G25" s="4" t="str">
        <x:f>IF(ISNUMBER(F25),IF(F25=0,"Парето","Есть замена"),"Нет данных")</x:f>
        <x:v>Есть замена</x:v>
      </x:c>
      <x:c r="H25" s="4" t="n">
        <x:f>IF(COUNT(B25,C25,E25)&lt;3,"",COUNTIFS($B$6:$B$30,"&gt;="&amp;B25,$C$6:$C$30,"&lt;="&amp;C25,$E$6:$E$30,"&lt;="&amp;E25)-COUNTIFS($B$6:$B$30,B25,$C$6:$C$30,C25,$E$6:$E$30,E25))</x:f>
        <x:v>6</x:v>
      </x:c>
      <x:c r="I25" s="4" t="str">
        <x:f>IF(ISNUMBER(H25),IF(H25=0,"Парето","Есть замена"),"Нет данных")</x:f>
        <x:v>Есть замена</x:v>
      </x:c>
      <x:c r="J25" s="4" t="str">
        <x:f>IF(COUNT(B25,C25)&lt;2,"Нет данных",IF(COUNTIFS($B$6:$B$30,"&gt;="&amp;B25,$C$6:$C$30,"&lt;="&amp;C25)-COUNTIFS($B$6:$B$30,B25,$C$6:$C$30,C25)=0,"Парето","Есть замена"))</x:f>
        <x:v>Есть замена</x:v>
      </x:c>
      <x:c r="K25" s="4" t="str">
        <x:f>IF(COUNT(B25,D25)&lt;2,"Нет данных",IF(COUNTIFS($B$6:$B$30,"&gt;="&amp;B25,$D$6:$D$30,"&lt;="&amp;D25)-COUNTIFS($B$6:$B$30,B25,$D$6:$D$30,D25)=0,"Парето","Есть замена"))</x:f>
        <x:v>Есть замена</x:v>
      </x:c>
      <x:c r="L25" s="4" t="str">
        <x:f>IF(COUNT(B25,E25)&lt;2,"Нет данных",IF(COUNTIFS($B$6:$B$30,"&gt;="&amp;B25,$E$6:$E$30,"&lt;="&amp;E25)-COUNTIFS($B$6:$B$30,B25,$E$6:$E$30,E25)=0,"Парето","Есть замена"))</x:f>
        <x:v>Есть замена</x:v>
      </x:c>
      <x:c r="M25" s="4" t="str">
        <x:f>IF(COUNT(B25:D25)&lt;3,"Нет данных",IF(COUNTIFS($B$6:$B$30,"&gt;="&amp;B25,$C$6:$C$30,"&lt;"&amp;C25,$D$6:$D$30,"&lt;="&amp;D25*(1+'Методика'!$B$9))&gt;0,"Есть замена","Нет"))</x:f>
        <x:v>Есть замена</x:v>
      </x:c>
      <x:c r="N25" s="18" t="str">
        <x:v>По общим метрикам уступает Astra medium.</x:v>
      </x:c>
    </x:row>
    <x:row r="26" ht="45" customHeight="1">
      <x:c r="A26" s="4" t="str">
        <x:f>IF('Все модели'!A26="","",'Все модели'!A26)</x:f>
        <x:v>GPT-6 Astra high</x:v>
      </x:c>
      <x:c r="B26" s="4" t="n">
        <x:f>IF('Все модели'!B26="","",'Все модели'!B26)</x:f>
        <x:v>51</x:v>
      </x:c>
      <x:c r="C26" s="56" t="n">
        <x:f>IF('Все модели'!C26="","",'Все модели'!C26)</x:f>
        <x:v>1.73</x:v>
      </x:c>
      <x:c r="D26" s="34" t="n">
        <x:f>IF('Все модели'!D26="","",'Все модели'!D26)</x:f>
        <x:v>60.48</x:v>
      </x:c>
      <x:c r="E26" s="34" t="n">
        <x:f>IF('Все модели'!F26="","",'Все модели'!F26)</x:f>
        <x:v>250.59</x:v>
      </x:c>
      <x:c r="F26" s="4" t="n">
        <x:f>IF(COUNT(B26:D26)&lt;3,"",COUNTIFS($B$6:$B$30,"&gt;="&amp;B26,$C$6:$C$30,"&lt;="&amp;C26,$D$6:$D$30,"&lt;="&amp;D26)-COUNTIFS($B$6:$B$30,B26,$C$6:$C$30,C26,$D$6:$D$30,D26))</x:f>
        <x:v>1</x:v>
      </x:c>
      <x:c r="G26" s="4" t="str">
        <x:f>IF(ISNUMBER(F26),IF(F26=0,"Парето","Есть замена"),"Нет данных")</x:f>
        <x:v>Есть замена</x:v>
      </x:c>
      <x:c r="H26" s="4" t="n">
        <x:f>IF(COUNT(B26,C26,E26)&lt;3,"",COUNTIFS($B$6:$B$30,"&gt;="&amp;B26,$C$6:$C$30,"&lt;="&amp;C26,$E$6:$E$30,"&lt;="&amp;E26)-COUNTIFS($B$6:$B$30,B26,$C$6:$C$30,C26,$E$6:$E$30,E26))</x:f>
        <x:v>1</x:v>
      </x:c>
      <x:c r="I26" s="4" t="str">
        <x:f>IF(ISNUMBER(H26),IF(H26=0,"Парето","Есть замена"),"Нет данных")</x:f>
        <x:v>Есть замена</x:v>
      </x:c>
      <x:c r="J26" s="4" t="str">
        <x:f>IF(COUNT(B26,C26)&lt;2,"Нет данных",IF(COUNTIFS($B$6:$B$30,"&gt;="&amp;B26,$C$6:$C$30,"&lt;="&amp;C26)-COUNTIFS($B$6:$B$30,B26,$C$6:$C$30,C26)=0,"Парето","Есть замена"))</x:f>
        <x:v>Есть замена</x:v>
      </x:c>
      <x:c r="K26" s="4" t="str">
        <x:f>IF(COUNT(B26,D26)&lt;2,"Нет данных",IF(COUNTIFS($B$6:$B$30,"&gt;="&amp;B26,$D$6:$D$30,"&lt;="&amp;D26)-COUNTIFS($B$6:$B$30,B26,$D$6:$D$30,D26)=0,"Парето","Есть замена"))</x:f>
        <x:v>Есть замена</x:v>
      </x:c>
      <x:c r="L26" s="4" t="str">
        <x:f>IF(COUNT(B26,E26)&lt;2,"Нет данных",IF(COUNTIFS($B$6:$B$30,"&gt;="&amp;B26,$E$6:$E$30,"&lt;="&amp;E26)-COUNTIFS($B$6:$B$30,B26,$E$6:$E$30,E26)=0,"Парето","Есть замена"))</x:f>
        <x:v>Есть замена</x:v>
      </x:c>
      <x:c r="M26" s="4" t="str">
        <x:f>IF(COUNT(B26:D26)&lt;3,"Нет данных",IF(COUNTIFS($B$6:$B$30,"&gt;="&amp;B26,$C$6:$C$30,"&lt;"&amp;C26,$D$6:$D$30,"&lt;="&amp;D26*(1+'Методика'!$B$9))&gt;0,"Есть замена","Нет"))</x:f>
        <x:v>Есть замена</x:v>
      </x:c>
      <x:c r="N26" s="18" t="str">
        <x:v>По общим метрикам уступает Opus medium.</x:v>
      </x:c>
    </x:row>
    <x:row r="27" ht="45" customHeight="1">
      <x:c r="A27" s="4" t="str">
        <x:f>IF('Все модели'!A27="","",'Все модели'!A27)</x:f>
        <x:v>GPT-6 Astra xhigh</x:v>
      </x:c>
      <x:c r="B27" s="4" t="n">
        <x:f>IF('Все модели'!B27="","",'Все модели'!B27)</x:f>
        <x:v>52</x:v>
      </x:c>
      <x:c r="C27" s="56" t="n">
        <x:f>IF('Все модели'!C27="","",'Все модели'!C27)</x:f>
        <x:v>2.31</x:v>
      </x:c>
      <x:c r="D27" s="34" t="n">
        <x:f>IF('Все модели'!D27="","",'Все модели'!D27)</x:f>
        <x:v>136.38</x:v>
      </x:c>
      <x:c r="E27" s="34" t="n">
        <x:f>IF('Все модели'!F27="","",'Все модели'!F27)</x:f>
        <x:v>341.42</x:v>
      </x:c>
      <x:c r="F27" s="4" t="n">
        <x:f>IF(COUNT(B27:D27)&lt;3,"",COUNTIFS($B$6:$B$30,"&gt;="&amp;B27,$C$6:$C$30,"&lt;="&amp;C27,$D$6:$D$30,"&lt;="&amp;D27)-COUNTIFS($B$6:$B$30,B27,$C$6:$C$30,C27,$D$6:$D$30,D27))</x:f>
        <x:v>1</x:v>
      </x:c>
      <x:c r="G27" s="4" t="str">
        <x:f>IF(ISNUMBER(F27),IF(F27=0,"Парето","Есть замена"),"Нет данных")</x:f>
        <x:v>Есть замена</x:v>
      </x:c>
      <x:c r="H27" s="4" t="n">
        <x:f>IF(COUNT(B27,C27,E27)&lt;3,"",COUNTIFS($B$6:$B$30,"&gt;="&amp;B27,$C$6:$C$30,"&lt;="&amp;C27,$E$6:$E$30,"&lt;="&amp;E27)-COUNTIFS($B$6:$B$30,B27,$C$6:$C$30,C27,$E$6:$E$30,E27))</x:f>
        <x:v>1</x:v>
      </x:c>
      <x:c r="I27" s="4" t="str">
        <x:f>IF(ISNUMBER(H27),IF(H27=0,"Парето","Есть замена"),"Нет данных")</x:f>
        <x:v>Есть замена</x:v>
      </x:c>
      <x:c r="J27" s="4" t="str">
        <x:f>IF(COUNT(B27,C27)&lt;2,"Нет данных",IF(COUNTIFS($B$6:$B$30,"&gt;="&amp;B27,$C$6:$C$30,"&lt;="&amp;C27)-COUNTIFS($B$6:$B$30,B27,$C$6:$C$30,C27)=0,"Парето","Есть замена"))</x:f>
        <x:v>Есть замена</x:v>
      </x:c>
      <x:c r="K27" s="4" t="str">
        <x:f>IF(COUNT(B27,D27)&lt;2,"Нет данных",IF(COUNTIFS($B$6:$B$30,"&gt;="&amp;B27,$D$6:$D$30,"&lt;="&amp;D27)-COUNTIFS($B$6:$B$30,B27,$D$6:$D$30,D27)=0,"Парето","Есть замена"))</x:f>
        <x:v>Есть замена</x:v>
      </x:c>
      <x:c r="L27" s="4" t="str">
        <x:f>IF(COUNT(B27,E27)&lt;2,"Нет данных",IF(COUNTIFS($B$6:$B$30,"&gt;="&amp;B27,$E$6:$E$30,"&lt;="&amp;E27)-COUNTIFS($B$6:$B$30,B27,$E$6:$E$30,E27)=0,"Парето","Есть замена"))</x:f>
        <x:v>Есть замена</x:v>
      </x:c>
      <x:c r="M27" s="4" t="str">
        <x:f>IF(COUNT(B27:D27)&lt;3,"Нет данных",IF(COUNTIFS($B$6:$B$30,"&gt;="&amp;B27,$C$6:$C$30,"&lt;"&amp;C27,$D$6:$D$30,"&lt;="&amp;D27*(1+'Методика'!$B$9))&gt;0,"Есть замена","Нет"))</x:f>
        <x:v>Есть замена</x:v>
      </x:c>
      <x:c r="N27" s="18" t="str">
        <x:v>По общим метрикам уступает Opus high.</x:v>
      </x:c>
    </x:row>
    <x:row r="28" ht="45" customHeight="1">
      <x:c r="A28" s="4" t="str">
        <x:f>IF('Все модели'!A28="","",'Все модели'!A28)</x:f>
        <x:v>GPT-6 Astra max</x:v>
      </x:c>
      <x:c r="B28" s="4" t="n">
        <x:f>IF('Все модели'!B28="","",'Все модели'!B28)</x:f>
        <x:v>53</x:v>
      </x:c>
      <x:c r="C28" s="56" t="n">
        <x:f>IF('Все модели'!C28="","",'Все модели'!C28)</x:f>
        <x:v>3.26</x:v>
      </x:c>
      <x:c r="D28" s="34" t="n">
        <x:f>IF('Все модели'!D28="","",'Все модели'!D28)</x:f>
        <x:v>300.06</x:v>
      </x:c>
      <x:c r="E28" s="34" t="n">
        <x:f>IF('Все модели'!F28="","",'Все модели'!F28)</x:f>
        <x:v>483.09</x:v>
      </x:c>
      <x:c r="F28" s="4" t="n">
        <x:f>IF(COUNT(B28:D28)&lt;3,"",COUNTIFS($B$6:$B$30,"&gt;="&amp;B28,$C$6:$C$30,"&lt;="&amp;C28,$D$6:$D$30,"&lt;="&amp;D28)-COUNTIFS($B$6:$B$30,B28,$C$6:$C$30,C28,$D$6:$D$30,D28))</x:f>
        <x:v>1</x:v>
      </x:c>
      <x:c r="G28" s="4" t="str">
        <x:f>IF(ISNUMBER(F28),IF(F28=0,"Парето","Есть замена"),"Нет данных")</x:f>
        <x:v>Есть замена</x:v>
      </x:c>
      <x:c r="H28" s="4" t="n">
        <x:f>IF(COUNT(B28,C28,E28)&lt;3,"",COUNTIFS($B$6:$B$30,"&gt;="&amp;B28,$C$6:$C$30,"&lt;="&amp;C28,$E$6:$E$30,"&lt;="&amp;E28)-COUNTIFS($B$6:$B$30,B28,$C$6:$C$30,C28,$E$6:$E$30,E28))</x:f>
        <x:v>1</x:v>
      </x:c>
      <x:c r="I28" s="4" t="str">
        <x:f>IF(ISNUMBER(H28),IF(H28=0,"Парето","Есть замена"),"Нет данных")</x:f>
        <x:v>Есть замена</x:v>
      </x:c>
      <x:c r="J28" s="4" t="str">
        <x:f>IF(COUNT(B28,C28)&lt;2,"Нет данных",IF(COUNTIFS($B$6:$B$30,"&gt;="&amp;B28,$C$6:$C$30,"&lt;="&amp;C28)-COUNTIFS($B$6:$B$30,B28,$C$6:$C$30,C28)=0,"Парето","Есть замена"))</x:f>
        <x:v>Есть замена</x:v>
      </x:c>
      <x:c r="K28" s="4" t="str">
        <x:f>IF(COUNT(B28,D28)&lt;2,"Нет данных",IF(COUNTIFS($B$6:$B$30,"&gt;="&amp;B28,$D$6:$D$30,"&lt;="&amp;D28)-COUNTIFS($B$6:$B$30,B28,$D$6:$D$30,D28)=0,"Парето","Есть замена"))</x:f>
        <x:v>Есть замена</x:v>
      </x:c>
      <x:c r="L28" s="4" t="str">
        <x:f>IF(COUNT(B28,E28)&lt;2,"Нет данных",IF(COUNTIFS($B$6:$B$30,"&gt;="&amp;B28,$E$6:$E$30,"&lt;="&amp;E28)-COUNTIFS($B$6:$B$30,B28,$E$6:$E$30,E28)=0,"Парето","Есть замена"))</x:f>
        <x:v>Есть замена</x:v>
      </x:c>
      <x:c r="M28" s="4" t="str">
        <x:f>IF(COUNT(B28:D28)&lt;3,"Нет данных",IF(COUNTIFS($B$6:$B$30,"&gt;="&amp;B28,$C$6:$C$30,"&lt;"&amp;C28,$D$6:$D$30,"&lt;="&amp;D28*(1+'Методика'!$B$9))&gt;0,"Есть замена","Нет"))</x:f>
        <x:v>Есть замена</x:v>
      </x:c>
      <x:c r="N28" s="18" t="str">
        <x:v>По общим метрикам уступает Opus high.</x:v>
      </x:c>
    </x:row>
    <x:row r="29" ht="45" customHeight="1">
      <x:c r="A29" s="4" t="str">
        <x:f>IF('Все модели'!A29="","",'Все модели'!A29)</x:f>
        <x:v>Claude Fable 5.1 high</x:v>
      </x:c>
      <x:c r="B29" s="4" t="n">
        <x:f>IF('Все модели'!B29="","",'Все модели'!B29)</x:f>
        <x:v>51</x:v>
      </x:c>
      <x:c r="C29" s="56" t="n">
        <x:f>IF('Все модели'!C29="","",'Все модели'!C29)</x:f>
        <x:v>3.91</x:v>
      </x:c>
      <x:c r="D29" s="34" t="n">
        <x:f>IF('Все модели'!D29="","",'Все модели'!D29)</x:f>
        <x:v>38.78</x:v>
      </x:c>
      <x:c r="E29" s="34" t="n">
        <x:f>IF('Все модели'!F29="","",'Все модели'!F29)</x:f>
        <x:v>444.07</x:v>
      </x:c>
      <x:c r="F29" s="4" t="n">
        <x:f>IF(COUNT(B29:D29)&lt;3,"",COUNTIFS($B$6:$B$30,"&gt;="&amp;B29,$C$6:$C$30,"&lt;="&amp;C29,$D$6:$D$30,"&lt;="&amp;D29)-COUNTIFS($B$6:$B$30,B29,$C$6:$C$30,C29,$D$6:$D$30,D29))</x:f>
        <x:v>2</x:v>
      </x:c>
      <x:c r="G29" s="4" t="str">
        <x:f>IF(ISNUMBER(F29),IF(F29=0,"Парето","Есть замена"),"Нет данных")</x:f>
        <x:v>Есть замена</x:v>
      </x:c>
      <x:c r="H29" s="4" t="n">
        <x:f>IF(COUNT(B29,C29,E29)&lt;3,"",COUNTIFS($B$6:$B$30,"&gt;="&amp;B29,$C$6:$C$30,"&lt;="&amp;C29,$E$6:$E$30,"&lt;="&amp;E29)-COUNTIFS($B$6:$B$30,B29,$C$6:$C$30,C29,$E$6:$E$30,E29))</x:f>
        <x:v>6</x:v>
      </x:c>
      <x:c r="I29" s="4" t="str">
        <x:f>IF(ISNUMBER(H29),IF(H29=0,"Парето","Есть замена"),"Нет данных")</x:f>
        <x:v>Есть замена</x:v>
      </x:c>
      <x:c r="J29" s="4" t="str">
        <x:f>IF(COUNT(B29,C29)&lt;2,"Нет данных",IF(COUNTIFS($B$6:$B$30,"&gt;="&amp;B29,$C$6:$C$30,"&lt;="&amp;C29)-COUNTIFS($B$6:$B$30,B29,$C$6:$C$30,C29)=0,"Парето","Есть замена"))</x:f>
        <x:v>Есть замена</x:v>
      </x:c>
      <x:c r="K29" s="4" t="str">
        <x:f>IF(COUNT(B29,D29)&lt;2,"Нет данных",IF(COUNTIFS($B$6:$B$30,"&gt;="&amp;B29,$D$6:$D$30,"&lt;="&amp;D29)-COUNTIFS($B$6:$B$30,B29,$D$6:$D$30,D29)=0,"Парето","Есть замена"))</x:f>
        <x:v>Есть замена</x:v>
      </x:c>
      <x:c r="L29" s="4" t="str">
        <x:f>IF(COUNT(B29,E29)&lt;2,"Нет данных",IF(COUNTIFS($B$6:$B$30,"&gt;="&amp;B29,$E$6:$E$30,"&lt;="&amp;E29)-COUNTIFS($B$6:$B$30,B29,$E$6:$E$30,E29)=0,"Парето","Есть замена"))</x:f>
        <x:v>Есть замена</x:v>
      </x:c>
      <x:c r="M29" s="4" t="str">
        <x:f>IF(COUNT(B29:D29)&lt;3,"Нет данных",IF(COUNTIFS($B$6:$B$30,"&gt;="&amp;B29,$C$6:$C$30,"&lt;"&amp;C29,$D$6:$D$30,"&lt;="&amp;D29*(1+'Методика'!$B$9))&gt;0,"Есть замена","Нет"))</x:f>
        <x:v>Есть замена</x:v>
      </x:c>
      <x:c r="N29" s="18" t="str">
        <x:v>По общим метрикам уступает Opus medium.</x:v>
      </x:c>
    </x:row>
    <x:row r="30" ht="45" customHeight="1">
      <x:c r="A30" s="4" t="str">
        <x:f>IF('Все модели'!A30="","",'Все модели'!A30)</x:f>
        <x:v>Claude Fable 5.1 xhigh</x:v>
      </x:c>
      <x:c r="B30" s="4" t="n">
        <x:f>IF('Все модели'!B30="","",'Все модели'!B30)</x:f>
        <x:v>53</x:v>
      </x:c>
      <x:c r="C30" s="56" t="n">
        <x:f>IF('Все модели'!C30="","",'Все модели'!C30)</x:f>
        <x:v>5.98</x:v>
      </x:c>
      <x:c r="D30" s="34" t="n">
        <x:f>IF('Все модели'!D30="","",'Все модели'!D30)</x:f>
        <x:v>116.2</x:v>
      </x:c>
      <x:c r="E30" s="34" t="n">
        <x:f>IF('Все модели'!F30="","",'Все модели'!F30)</x:f>
        <x:v>613.26</x:v>
      </x:c>
      <x:c r="F30" s="4" t="n">
        <x:f>IF(COUNT(B30:D30)&lt;3,"",COUNTIFS($B$6:$B$30,"&gt;="&amp;B30,$C$6:$C$30,"&lt;="&amp;C30,$D$6:$D$30,"&lt;="&amp;D30)-COUNTIFS($B$6:$B$30,B30,$C$6:$C$30,C30,$D$6:$D$30,D30))</x:f>
        <x:v>1</x:v>
      </x:c>
      <x:c r="G30" s="4" t="str">
        <x:f>IF(ISNUMBER(F30),IF(F30=0,"Парето","Есть замена"),"Нет данных")</x:f>
        <x:v>Есть замена</x:v>
      </x:c>
      <x:c r="H30" s="4" t="n">
        <x:f>IF(COUNT(B30,C30,E30)&lt;3,"",COUNTIFS($B$6:$B$30,"&gt;="&amp;B30,$C$6:$C$30,"&lt;="&amp;C30,$E$6:$E$30,"&lt;="&amp;E30)-COUNTIFS($B$6:$B$30,B30,$C$6:$C$30,C30,$E$6:$E$30,E30))</x:f>
        <x:v>3</x:v>
      </x:c>
      <x:c r="I30" s="4" t="str">
        <x:f>IF(ISNUMBER(H30),IF(H30=0,"Парето","Есть замена"),"Нет данных")</x:f>
        <x:v>Есть замена</x:v>
      </x:c>
      <x:c r="J30" s="4" t="str">
        <x:f>IF(COUNT(B30,C30)&lt;2,"Нет данных",IF(COUNTIFS($B$6:$B$30,"&gt;="&amp;B30,$C$6:$C$30,"&lt;="&amp;C30)-COUNTIFS($B$6:$B$30,B30,$C$6:$C$30,C30)=0,"Парето","Есть замена"))</x:f>
        <x:v>Есть замена</x:v>
      </x:c>
      <x:c r="K30" s="4" t="str">
        <x:f>IF(COUNT(B30,D30)&lt;2,"Нет данных",IF(COUNTIFS($B$6:$B$30,"&gt;="&amp;B30,$D$6:$D$30,"&lt;="&amp;D30)-COUNTIFS($B$6:$B$30,B30,$D$6:$D$30,D30)=0,"Парето","Есть замена"))</x:f>
        <x:v>Есть замена</x:v>
      </x:c>
      <x:c r="L30" s="4" t="str">
        <x:f>IF(COUNT(B30,E30)&lt;2,"Нет данных",IF(COUNTIFS($B$6:$B$30,"&gt;="&amp;B30,$E$6:$E$30,"&lt;="&amp;E30)-COUNTIFS($B$6:$B$30,B30,$E$6:$E$30,E30)=0,"Парето","Есть замена"))</x:f>
        <x:v>Есть замена</x:v>
      </x:c>
      <x:c r="M30" s="4" t="str">
        <x:f>IF(COUNT(B30:D30)&lt;3,"Нет данных",IF(COUNTIFS($B$6:$B$30,"&gt;="&amp;B30,$C$6:$C$30,"&lt;"&amp;C30,$D$6:$D$30,"&lt;="&amp;D30*(1+'Методика'!$B$9))&gt;0,"Есть замена","Нет"))</x:f>
        <x:v>Есть замена</x:v>
      </x:c>
      <x:c r="N30" s="18" t="str">
        <x:v>По общим метрикам уступает Opus high.</x:v>
      </x:c>
    </x:row>
    <x:row r="31" ht="22" customHeight="1">
      <x:c r="A31" s="4"/>
      <x:c r="B31" s="4"/>
      <x:c r="C31" s="4"/>
      <x:c r="D31" s="4"/>
      <x:c r="E31" s="4"/>
      <x:c r="F31" s="4"/>
      <x:c r="G31" s="4"/>
      <x:c r="H31" s="4"/>
      <x:c r="I31" s="4"/>
      <x:c r="J31" s="4"/>
      <x:c r="K31" s="4"/>
      <x:c r="L31" s="4"/>
      <x:c r="M31" s="4"/>
      <x:c r="N31" s="4"/>
    </x:row>
    <x:row r="32" ht="22" customHeight="1">
      <x:c r="A32" s="4"/>
      <x:c r="B32" s="4"/>
      <x:c r="C32" s="4"/>
      <x:c r="D32" s="4"/>
      <x:c r="E32" s="4"/>
      <x:c r="F32" s="4"/>
      <x:c r="G32" s="4"/>
      <x:c r="H32" s="4"/>
      <x:c r="I32" s="4"/>
      <x:c r="J32" s="4"/>
      <x:c r="K32" s="4"/>
      <x:c r="L32" s="4"/>
      <x:c r="M32" s="4"/>
      <x:c r="N32" s="4"/>
    </x:row>
  </x:sheetData>
  <x:mergeCells>
    <x:mergeCell ref="A1:N2"/>
    <x:mergeCell ref="A3:N4"/>
  </x:mergeCells>
  <x:conditionalFormatting sqref="G6:G30">
    <x:cfRule type="expression" dxfId="0" priority="1">
      <x:formula>G6="Парето"</x:formula>
    </x:cfRule>
  </x:conditionalFormatting>
  <x:conditionalFormatting sqref="I6:M30">
    <x:cfRule type="expression" dxfId="1" priority="2">
      <x:formula>I6="Парето"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0a19e1c3fe814540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33" hidden="0" customWidth="1"/>
    <x:col min="2" max="2" width="33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46" hidden="0" customWidth="1"/>
    <x:col min="9" max="9" width="25" hidden="0" customWidth="1"/>
  </x:cols>
  <x:sheetData>
    <x:row r="1" ht="25" customHeight="1">
      <x:c r="A1" s="16" t="str">
        <x:v>ГДЕ ДОПЛАТА ПЕРЕСТАЁТ ОКУПАТЬСЯ</x:v>
      </x:c>
      <x:c r="B1" s="16"/>
      <x:c r="C1" s="16"/>
      <x:c r="D1" s="16"/>
      <x:c r="E1" s="16"/>
      <x:c r="F1" s="16"/>
      <x:c r="G1" s="16"/>
      <x:c r="H1" s="16"/>
      <x:c r="I1" s="16"/>
    </x:row>
    <x:row r="2" ht="25" customHeight="1">
      <x:c r="A2" s="16"/>
      <x:c r="B2" s="16"/>
      <x:c r="C2" s="16"/>
      <x:c r="D2" s="16"/>
      <x:c r="E2" s="16"/>
      <x:c r="F2" s="16"/>
      <x:c r="G2" s="16"/>
      <x:c r="H2" s="16"/>
      <x:c r="I2" s="16"/>
    </x:row>
    <x:row r="3" ht="22" customHeight="1">
      <x:c r="A3" s="20" t="str">
        <x:v>ΔQ — пункты индекса. ×цена и ×время = новый / исходный вариант. Последняя колонка — изменяемое правило из Методики, а не доказательство статистической значимости.</x:v>
      </x:c>
      <x:c r="B3" s="20"/>
      <x:c r="C3" s="20"/>
      <x:c r="D3" s="20"/>
      <x:c r="E3" s="20"/>
      <x:c r="F3" s="20"/>
      <x:c r="G3" s="20"/>
      <x:c r="H3" s="20"/>
      <x:c r="I3" s="20"/>
    </x:row>
    <x:row r="4" ht="22" customHeight="1">
      <x:c r="A4" s="20"/>
      <x:c r="B4" s="20"/>
      <x:c r="C4" s="20"/>
      <x:c r="D4" s="20"/>
      <x:c r="E4" s="20"/>
      <x:c r="F4" s="20"/>
      <x:c r="G4" s="20"/>
      <x:c r="H4" s="20"/>
      <x:c r="I4" s="20"/>
    </x:row>
    <x:row r="5" ht="40" customHeight="1">
      <x:c r="A5" s="30" t="str">
        <x:v>Исходный режим</x:v>
      </x:c>
      <x:c r="B5" s="30" t="str">
        <x:v>Новый режим</x:v>
      </x:c>
      <x:c r="C5" s="30" t="str">
        <x:v>ΔQ, пункты</x:v>
      </x:c>
      <x:c r="D5" s="30" t="str">
        <x:v>Цена, ×</x:v>
      </x:c>
      <x:c r="E5" s="30" t="str">
        <x:v>E2E, ×</x:v>
      </x:c>
      <x:c r="F5" s="30" t="str">
        <x:v>Декодир., ×</x:v>
      </x:c>
      <x:c r="G5" s="30" t="str">
        <x:v>Δ$/пункт Q</x:v>
      </x:c>
      <x:c r="H5" s="30" t="str">
        <x:v>Оценка перехода</x:v>
      </x:c>
      <x:c r="I5" s="30" t="str">
        <x:v>Флаг по порогам</x:v>
      </x:c>
    </x:row>
    <x:row r="6" ht="46" customHeight="1">
      <x:c r="A6" s="4" t="str">
        <x:v>GPT-6.1 Sol low</x:v>
      </x:c>
      <x:c r="B6" s="4" t="str">
        <x:v>GPT-6.1 Sol medium</x:v>
      </x:c>
      <x:c r="C6" s="4" t="n">
        <x:f>'Все модели'!B7-'Все модели'!B6</x:f>
        <x:v>6</x:v>
      </x:c>
      <x:c r="D6" s="58" t="n">
        <x:f>'Все модели'!C7/'Все модели'!C6</x:f>
        <x:v>1.6153846153846152</x:v>
      </x:c>
      <x:c r="E6" s="58" t="n">
        <x:f>'Все модели'!D7/'Все модели'!D6</x:f>
        <x:v>1.4984093319194063</x:v>
      </x:c>
      <x:c r="F6" s="58" t="n">
        <x:f>'Все модели'!F7/'Все модели'!F6</x:f>
        <x:v>2.3238111529250767</x:v>
      </x:c>
      <x:c r="G6" s="56" t="n">
        <x:f>IF(C6&gt;0,('Все модели'!C7-'Все модели'!C6)/C6,"")</x:f>
        <x:v>0.01333333333333333</x:v>
      </x:c>
      <x:c r="H6" s="18" t="str">
        <x:v>Сильное улучшение качества; хороший основной режим.</x:v>
      </x:c>
      <x:c r="I6" s="18" t="str">
        <x:f>IF(AND(C6&gt;0,C6&lt;='Методика'!$B$7,OR(D6&gt;='Методика'!$B$8,E6&gt;='Методика'!$B$8)),"Проверить доплату","")</x:f>
      </x:c>
    </x:row>
    <x:row r="7" ht="46" customHeight="1">
      <x:c r="A7" s="4" t="str">
        <x:v>GPT-6.1 Sol medium</x:v>
      </x:c>
      <x:c r="B7" s="4" t="str">
        <x:v>GPT-6.1 Sol high</x:v>
      </x:c>
      <x:c r="C7" s="4" t="n">
        <x:f>'Все модели'!B8-'Все модели'!B7</x:f>
        <x:v>2</x:v>
      </x:c>
      <x:c r="D7" s="58" t="n">
        <x:f>'Все модели'!C8/'Все модели'!C7</x:f>
        <x:v>1.523809523809524</x:v>
      </x:c>
      <x:c r="E7" s="58" t="n">
        <x:f>'Все модели'!D8/'Все модели'!D7</x:f>
        <x:v>4.6482661004954</x:v>
      </x:c>
      <x:c r="F7" s="58" t="n">
        <x:f>'Все модели'!F8/'Все модели'!F7</x:f>
        <x:v>1.5188075082811927</x:v>
      </x:c>
      <x:c r="G7" s="56" t="n">
        <x:f>IF(C7&gt;0,('Все модели'!C8-'Все модели'!C7)/C7,"")</x:f>
        <x:v>0.05500000000000001</x:v>
      </x:c>
      <x:c r="H7" s="18" t="str">
        <x:v>Оправдано для экономного сложного анализа, не для быстрого ответа.</x:v>
      </x:c>
      <x:c r="I7" s="18" t="str">
        <x:f>IF(AND(C7&gt;0,C7&lt;='Методика'!$B$7,OR(D7&gt;='Методика'!$B$8,E7&gt;='Методика'!$B$8)),"Проверить доплату","")</x:f>
        <x:v>Проверить доплату</x:v>
      </x:c>
    </x:row>
    <x:row r="8" ht="46" customHeight="1">
      <x:c r="A8" s="4" t="str">
        <x:v>GPT-6.1 Sol high</x:v>
      </x:c>
      <x:c r="B8" s="4" t="str">
        <x:v>GPT-6.1 Sol xhigh</x:v>
      </x:c>
      <x:c r="C8" s="4" t="n">
        <x:f>'Все модели'!B9-'Все модели'!B8</x:f>
        <x:v>1</x:v>
      </x:c>
      <x:c r="D8" s="58" t="n">
        <x:f>'Все модели'!C9/'Все модели'!C8</x:f>
        <x:v>1.21875</x:v>
      </x:c>
      <x:c r="E8" s="58" t="n">
        <x:f>'Все модели'!D9/'Все модели'!D8</x:f>
        <x:v>1.1725030450669913</x:v>
      </x:c>
      <x:c r="F8" s="58" t="n">
        <x:f>'Все модели'!F9/'Все модели'!F8</x:f>
        <x:v>1.3579217757960549</x:v>
      </x:c>
      <x:c r="G8" s="56" t="n">
        <x:f>IF(C8&gt;0,('Все модели'!C9-'Все модели'!C8)/C8,"")</x:f>
        <x:v>0.07</x:v>
      </x:c>
      <x:c r="H8" s="18" t="str">
        <x:v>Небольшая абсолютная доплата; оставить условно.</x:v>
      </x:c>
      <x:c r="I8" s="18" t="str">
        <x:f>IF(AND(C8&gt;0,C8&lt;='Методика'!$B$7,OR(D8&gt;='Методика'!$B$8,E8&gt;='Методика'!$B$8)),"Проверить доплату","")</x:f>
      </x:c>
    </x:row>
    <x:row r="9" ht="46" customHeight="1">
      <x:c r="A9" s="4" t="str">
        <x:v>GPT-6.1 Sol xhigh</x:v>
      </x:c>
      <x:c r="B9" s="4" t="str">
        <x:v>GPT-6.1 Sol max</x:v>
      </x:c>
      <x:c r="C9" s="4" t="n">
        <x:f>'Все модели'!B10-'Все модели'!B9</x:f>
        <x:v>1</x:v>
      </x:c>
      <x:c r="D9" s="58" t="n">
        <x:f>'Все модели'!C10/'Все модели'!C9</x:f>
        <x:v>1.846153846153846</x:v>
      </x:c>
      <x:c r="E9" s="58" t="n">
        <x:f>'Все модели'!D10/'Все модели'!D9</x:f>
        <x:v>2.766913387871705</x:v>
      </x:c>
      <x:c r="F9" s="58" t="n">
        <x:f>'Все модели'!F10/'Все модели'!F9</x:f>
        <x:v>1.9510314797630095</x:v>
      </x:c>
      <x:c r="G9" s="56" t="n">
        <x:f>IF(C9&gt;0,('Все модели'!C10-'Все модели'!C9)/C9,"")</x:f>
        <x:v>0.32999999999999996</x:v>
      </x:c>
      <x:c r="H9" s="18" t="str">
        <x:v>Исключить из повседневных быстрых режимов.</x:v>
      </x:c>
      <x:c r="I9" s="18" t="str">
        <x:f>IF(AND(C9&gt;0,C9&lt;='Методика'!$B$7,OR(D9&gt;='Методика'!$B$8,E9&gt;='Методика'!$B$8)),"Проверить доплату","")</x:f>
        <x:v>Проверить доплату</x:v>
      </x:c>
    </x:row>
    <x:row r="10" ht="46" customHeight="1">
      <x:c r="A10" s="4" t="str">
        <x:v>Claude Sonnet 5.5 medium</x:v>
      </x:c>
      <x:c r="B10" s="4" t="str">
        <x:v>Claude Sonnet 5.5 high</x:v>
      </x:c>
      <x:c r="C10" s="4" t="n">
        <x:f>'Все модели'!B13-'Все модели'!B12</x:f>
        <x:v>6</x:v>
      </x:c>
      <x:c r="D10" s="58" t="n">
        <x:f>'Все модели'!C13/'Все модели'!C12</x:f>
        <x:v>1.8305084745762714</x:v>
      </x:c>
      <x:c r="E10" s="58" t="n">
        <x:f>'Все модели'!D13/'Все модели'!D12</x:f>
        <x:v>2.9024745269286756</x:v>
      </x:c>
      <x:c r="F10" s="58" t="n">
        <x:f>'Все модели'!F13/'Все модели'!F12</x:f>
        <x:v>1.6863485016648168</x:v>
      </x:c>
      <x:c r="G10" s="56" t="n">
        <x:f>IF(C10&gt;0,('Все модели'!C13-'Все модели'!C12)/C10,"")</x:f>
        <x:v>0.08166666666666668</x:v>
      </x:c>
      <x:c r="H10" s="18" t="str">
        <x:v>Сопоставьте с задачей и профильными тестами; одного ΔQ недостаточно.</x:v>
      </x:c>
      <x:c r="I10" s="18" t="str">
        <x:f>IF(AND(C10&gt;0,C10&lt;='Методика'!$B$7,OR(D10&gt;='Методика'!$B$8,E10&gt;='Методика'!$B$8)),"Проверить доплату","")</x:f>
      </x:c>
    </x:row>
    <x:row r="11" ht="46" customHeight="1">
      <x:c r="A11" s="4" t="str">
        <x:v>Claude Sonnet 5.5 high</x:v>
      </x:c>
      <x:c r="B11" s="4" t="str">
        <x:v>Claude Sonnet 5.5 xhigh</x:v>
      </x:c>
      <x:c r="C11" s="4" t="n">
        <x:f>'Все модели'!B14-'Все модели'!B13</x:f>
        <x:v>5</x:v>
      </x:c>
      <x:c r="D11" s="58" t="n">
        <x:f>'Все модели'!C14/'Все модели'!C13</x:f>
        <x:v>2.537037037037037</x:v>
      </x:c>
      <x:c r="E11" s="58" t="n">
        <x:f>'Все модели'!D14/'Все модели'!D13</x:f>
        <x:v>1.9232698094282847</x:v>
      </x:c>
      <x:c r="F11" s="58" t="n">
        <x:f>'Все модели'!F14/'Все модели'!F13</x:f>
        <x:v>1.9266377078671406</x:v>
      </x:c>
      <x:c r="G11" s="56" t="n">
        <x:f>IF(C11&gt;0,('Все модели'!C14-'Все модели'!C13)/C11,"")</x:f>
        <x:v>0.332</x:v>
      </x:c>
      <x:c r="H11" s="18" t="str">
        <x:v>Сопоставьте с задачей и профильными тестами; одного ΔQ недостаточно.</x:v>
      </x:c>
      <x:c r="I11" s="18" t="str">
        <x:f>IF(AND(C11&gt;0,C11&lt;='Методика'!$B$7,OR(D11&gt;='Методика'!$B$8,E11&gt;='Методика'!$B$8)),"Проверить доплату","")</x:f>
      </x:c>
    </x:row>
    <x:row r="12" ht="46" customHeight="1">
      <x:c r="A12" s="4" t="str">
        <x:v>Claude Sonnet 5.5 xhigh</x:v>
      </x:c>
      <x:c r="B12" s="4" t="str">
        <x:v>Claude Sonnet 5.5 max</x:v>
      </x:c>
      <x:c r="C12" s="4" t="n">
        <x:f>'Все модели'!B15-'Все модели'!B14</x:f>
        <x:v>4</x:v>
      </x:c>
      <x:c r="D12" s="58" t="n">
        <x:f>'Все модели'!C15/'Все модели'!C14</x:f>
        <x:v>2.773722627737226</x:v>
      </x:c>
      <x:c r="E12" s="58" t="n">
        <x:f>'Все модели'!D15/'Все модели'!D14</x:f>
        <x:v>10.712907431551498</x:v>
      </x:c>
      <x:c r="F12" s="58" t="n">
        <x:f>'Все модели'!F15/'Все модели'!F14</x:f>
        <x:v>1.9588704167615576</x:v>
      </x:c>
      <x:c r="G12" s="56" t="n">
        <x:f>IF(C12&gt;0,('Все модели'!C15-'Все модели'!C14)/C12,"")</x:f>
        <x:v>1.2149999999999999</x:v>
      </x:c>
      <x:c r="H12" s="18" t="str">
        <x:v>Экстремальная задержка; профильный код может оправдать отдельный тест.</x:v>
      </x:c>
      <x:c r="I12" s="18" t="str">
        <x:f>IF(AND(C12&gt;0,C12&lt;='Методика'!$B$7,OR(D12&gt;='Методика'!$B$8,E12&gt;='Методика'!$B$8)),"Проверить доплату","")</x:f>
      </x:c>
    </x:row>
    <x:row r="13" ht="46" customHeight="1">
      <x:c r="A13" s="4" t="str">
        <x:v>Claude Opus 5.5 low</x:v>
      </x:c>
      <x:c r="B13" s="4" t="str">
        <x:v>Claude Opus 5.5 medium</x:v>
      </x:c>
      <x:c r="C13" s="4" t="n">
        <x:f>'Все модели'!B17-'Все модели'!B16</x:f>
        <x:v>9</x:v>
      </x:c>
      <x:c r="D13" s="58" t="n">
        <x:f>'Все модели'!C17/'Все модели'!C16</x:f>
        <x:v>2.4363636363636365</x:v>
      </x:c>
      <x:c r="E13" s="58" t="n">
        <x:f>'Все модели'!D17/'Все модели'!D16</x:f>
        <x:v>1.4650613786591125</x:v>
      </x:c>
      <x:c r="F13" s="58" t="n">
        <x:f>'Все модели'!F17/'Все модели'!F16</x:f>
        <x:v>2.5014346378973946</x:v>
      </x:c>
      <x:c r="G13" s="56" t="n">
        <x:f>IF(C13&gt;0,('Все модели'!C17-'Все модели'!C16)/C13,"")</x:f>
        <x:v>0.08777777777777779</x:v>
      </x:c>
      <x:c r="H13" s="18" t="str">
        <x:v>Сопоставьте с задачей и профильными тестами; одного ΔQ недостаточно.</x:v>
      </x:c>
      <x:c r="I13" s="18" t="str">
        <x:f>IF(AND(C13&gt;0,C13&lt;='Методика'!$B$7,OR(D13&gt;='Методика'!$B$8,E13&gt;='Методика'!$B$8)),"Проверить доплату","")</x:f>
      </x:c>
    </x:row>
    <x:row r="14" ht="46" customHeight="1">
      <x:c r="A14" s="4" t="str">
        <x:v>Claude Opus 5.5 medium</x:v>
      </x:c>
      <x:c r="B14" s="4" t="str">
        <x:v>Claude Opus 5.5 high</x:v>
      </x:c>
      <x:c r="C14" s="4" t="n">
        <x:f>'Все модели'!B18-'Все модели'!B17</x:f>
        <x:v>3</x:v>
      </x:c>
      <x:c r="D14" s="58" t="n">
        <x:f>'Все модели'!C18/'Все модели'!C17</x:f>
        <x:v>1.3582089552238805</x:v>
      </x:c>
      <x:c r="E14" s="58" t="n">
        <x:f>'Все модели'!D18/'Все модели'!D17</x:f>
        <x:v>1.2881082823074443</x:v>
      </x:c>
      <x:c r="F14" s="58" t="n">
        <x:f>'Все модели'!F18/'Все модели'!F17</x:f>
        <x:v>1.3566873136040376</x:v>
      </x:c>
      <x:c r="G14" s="56" t="n">
        <x:f>IF(C14&gt;0,('Все модели'!C18-'Все модели'!C17)/C14,"")</x:f>
        <x:v>0.16</x:v>
      </x:c>
      <x:c r="H14" s="18" t="str">
        <x:v>Разумное усиление: +3 пункта при умеренном росте затрат.</x:v>
      </x:c>
      <x:c r="I14" s="18" t="str">
        <x:f>IF(AND(C14&gt;0,C14&lt;='Методика'!$B$7,OR(D14&gt;='Методика'!$B$8,E14&gt;='Методика'!$B$8)),"Проверить доплату","")</x:f>
      </x:c>
    </x:row>
    <x:row r="15" ht="46" customHeight="1">
      <x:c r="A15" s="4" t="str">
        <x:v>Claude Opus 5.5 high</x:v>
      </x:c>
      <x:c r="B15" s="4" t="str">
        <x:v>Claude Opus 5.5 xhigh</x:v>
      </x:c>
      <x:c r="C15" s="4" t="n">
        <x:f>'Все модели'!B19-'Все модели'!B18</x:f>
        <x:v>2</x:v>
      </x:c>
      <x:c r="D15" s="58" t="n">
        <x:f>'Все модели'!C19/'Все модели'!C18</x:f>
        <x:v>1.901098901098901</x:v>
      </x:c>
      <x:c r="E15" s="58" t="n">
        <x:f>'Все модели'!D19/'Все модели'!D18</x:f>
        <x:v>3.4035526644983736</x:v>
      </x:c>
      <x:c r="F15" s="58" t="n">
        <x:f>'Все модели'!F19/'Все модели'!F18</x:f>
        <x:v>1.7115560215090126</x:v>
      </x:c>
      <x:c r="G15" s="56" t="n">
        <x:f>IF(C15&gt;0,('Все модели'!C19-'Все модели'!C18)/C15,"")</x:f>
        <x:v>0.82</x:v>
      </x:c>
      <x:c r="H15" s="18" t="str">
        <x:v>Только эскалация для действительно трудных задач.</x:v>
      </x:c>
      <x:c r="I15" s="18" t="str">
        <x:f>IF(AND(C15&gt;0,C15&lt;='Методика'!$B$7,OR(D15&gt;='Методика'!$B$8,E15&gt;='Методика'!$B$8)),"Проверить доплату","")</x:f>
        <x:v>Проверить доплату</x:v>
      </x:c>
    </x:row>
    <x:row r="16" ht="46" customHeight="1">
      <x:c r="A16" s="4" t="str">
        <x:v>Claude Opus 5.5 xhigh</x:v>
      </x:c>
      <x:c r="B16" s="4" t="str">
        <x:v>Claude Opus 5.5 max</x:v>
      </x:c>
      <x:c r="C16" s="4" t="n">
        <x:f>'Все модели'!B20-'Все модели'!B19</x:f>
        <x:v>2</x:v>
      </x:c>
      <x:c r="D16" s="58" t="n">
        <x:f>'Все модели'!C20/'Все модели'!C19</x:f>
        <x:v>1.7283236994219655</x:v>
      </x:c>
      <x:c r="E16" s="58" t="n">
        <x:f>'Все модели'!D20/'Все модели'!D19</x:f>
        <x:v>5.14135548368127</x:v>
      </x:c>
      <x:c r="F16" s="58" t="n">
        <x:f>'Все модели'!F20/'Все модели'!F19</x:f>
        <x:v>1.6205418008654588</x:v>
      </x:c>
      <x:c r="G16" s="56" t="n">
        <x:f>IF(C16&gt;0,('Все модели'!C20-'Все модели'!C19)/C16,"")</x:f>
        <x:v>1.2600000000000002</x:v>
      </x:c>
      <x:c r="H16" s="18" t="str">
        <x:v>Резерв максимального качества, а не быстрый режим.</x:v>
      </x:c>
      <x:c r="I16" s="18" t="str">
        <x:f>IF(AND(C16&gt;0,C16&lt;='Методика'!$B$7,OR(D16&gt;='Методика'!$B$8,E16&gt;='Методика'!$B$8)),"Проверить доплату","")</x:f>
        <x:v>Проверить доплату</x:v>
      </x:c>
    </x:row>
    <x:row r="17" ht="46" customHeight="1">
      <x:c r="A17" s="4" t="str">
        <x:v>GPT-6 Astra low</x:v>
      </x:c>
      <x:c r="B17" s="4" t="str">
        <x:v>GPT-6 Astra medium</x:v>
      </x:c>
      <x:c r="C17" s="4" t="n">
        <x:f>'Все модели'!B22-'Все модели'!B23</x:f>
        <x:v>4</x:v>
      </x:c>
      <x:c r="D17" s="58" t="n">
        <x:f>'Все модели'!C22/'Все модели'!C23</x:f>
        <x:v>1.878048780487805</x:v>
      </x:c>
      <x:c r="E17" s="58" t="n">
        <x:f>'Все модели'!D22/'Все модели'!D23</x:f>
        <x:v>1.211469534050179</x:v>
      </x:c>
      <x:c r="F17" s="58" t="n">
        <x:f>'Все модели'!F22/'Все модели'!F23</x:f>
        <x:v>2.141004696753114</x:v>
      </x:c>
      <x:c r="G17" s="56" t="n">
        <x:f>IF(C17&gt;0,('Все модели'!C22-'Все модели'!C23)/C17,"")</x:f>
        <x:v>0.18000000000000002</x:v>
      </x:c>
      <x:c r="H17" s="18" t="str">
        <x:v>Сопоставьте с задачей и профильными тестами; одного ΔQ недостаточно.</x:v>
      </x:c>
      <x:c r="I17" s="18" t="str">
        <x:f>IF(AND(C17&gt;0,C17&lt;='Методика'!$B$7,OR(D17&gt;='Методика'!$B$8,E17&gt;='Методика'!$B$8)),"Проверить доплату","")</x:f>
      </x:c>
    </x:row>
    <x:row r="18" ht="46" customHeight="1">
      <x:c r="A18" s="4" t="str">
        <x:v>GPT-6 Astra medium</x:v>
      </x:c>
      <x:c r="B18" s="4" t="str">
        <x:v>GPT-6 Astra high</x:v>
      </x:c>
      <x:c r="C18" s="4" t="n">
        <x:f>'Все модели'!B26-'Все модели'!B22</x:f>
        <x:v>1</x:v>
      </x:c>
      <x:c r="D18" s="58" t="n">
        <x:f>'Все модели'!C26/'Все модели'!C22</x:f>
        <x:v>1.1233766233766234</x:v>
      </x:c>
      <x:c r="E18" s="58" t="n">
        <x:f>'Все модели'!D26/'Все модели'!D22</x:f>
        <x:v>3.5786982248520713</x:v>
      </x:c>
      <x:c r="F18" s="58" t="n">
        <x:f>'Все модели'!F26/'Все модели'!F22</x:f>
        <x:v>1.1950498354714103</x:v>
      </x:c>
      <x:c r="G18" s="56" t="n">
        <x:f>IF(C18&gt;0,('Все модели'!C26-'Все модели'!C22)/C18,"")</x:f>
        <x:v>0.18999999999999995</x:v>
      </x:c>
      <x:c r="H18" s="18" t="str">
        <x:v>Сопоставьте с задачей и профильными тестами; одного ΔQ недостаточно.</x:v>
      </x:c>
      <x:c r="I18" s="18" t="str">
        <x:f>IF(AND(C18&gt;0,C18&lt;='Методика'!$B$7,OR(D18&gt;='Методика'!$B$8,E18&gt;='Методика'!$B$8)),"Проверить доплату","")</x:f>
        <x:v>Проверить доплату</x:v>
      </x:c>
    </x:row>
    <x:row r="19" ht="46" customHeight="1">
      <x:c r="A19" s="4" t="str">
        <x:v>GPT-6 Astra high</x:v>
      </x:c>
      <x:c r="B19" s="4" t="str">
        <x:v>GPT-6 Astra xhigh</x:v>
      </x:c>
      <x:c r="C19" s="4" t="n">
        <x:f>'Все модели'!B27-'Все модели'!B26</x:f>
        <x:v>1</x:v>
      </x:c>
      <x:c r="D19" s="58" t="n">
        <x:f>'Все модели'!C27/'Все модели'!C26</x:f>
        <x:v>1.3352601156069364</x:v>
      </x:c>
      <x:c r="E19" s="58" t="n">
        <x:f>'Все модели'!D27/'Все модели'!D26</x:f>
        <x:v>2.2549603174603177</x:v>
      </x:c>
      <x:c r="F19" s="58" t="n">
        <x:f>'Все модели'!F27/'Все модели'!F26</x:f>
        <x:v>1.3624645835827447</x:v>
      </x:c>
      <x:c r="G19" s="56" t="n">
        <x:f>IF(C19&gt;0,('Все модели'!C27-'Все модели'!C26)/C19,"")</x:f>
        <x:v>0.5800000000000001</x:v>
      </x:c>
      <x:c r="H19" s="18" t="str">
        <x:v>Сопоставьте с задачей и профильными тестами; одного ΔQ недостаточно.</x:v>
      </x:c>
      <x:c r="I19" s="18" t="str">
        <x:f>IF(AND(C19&gt;0,C19&lt;='Методика'!$B$7,OR(D19&gt;='Методика'!$B$8,E19&gt;='Методика'!$B$8)),"Проверить доплату","")</x:f>
        <x:v>Проверить доплату</x:v>
      </x:c>
    </x:row>
    <x:row r="20" ht="46" customHeight="1">
      <x:c r="A20" s="4" t="str">
        <x:v>GPT-6 Astra xhigh</x:v>
      </x:c>
      <x:c r="B20" s="4" t="str">
        <x:v>GPT-6 Astra max</x:v>
      </x:c>
      <x:c r="C20" s="4" t="n">
        <x:f>'Все модели'!B28-'Все модели'!B27</x:f>
        <x:v>1</x:v>
      </x:c>
      <x:c r="D20" s="58" t="n">
        <x:f>'Все модели'!C28/'Все модели'!C27</x:f>
        <x:v>1.4112554112554112</x:v>
      </x:c>
      <x:c r="E20" s="58" t="n">
        <x:f>'Все модели'!D28/'Все модели'!D27</x:f>
        <x:v>2.2001759788825344</x:v>
      </x:c>
      <x:c r="F20" s="58" t="n">
        <x:f>'Все модели'!F28/'Все модели'!F27</x:f>
        <x:v>1.4149434713842186</x:v>
      </x:c>
      <x:c r="G20" s="56" t="n">
        <x:f>IF(C20&gt;0,('Все модели'!C28-'Все модели'!C27)/C20,"")</x:f>
        <x:v>0.9499999999999997</x:v>
      </x:c>
      <x:c r="H20" s="18" t="str">
        <x:v>Сопоставьте с задачей и профильными тестами; одного ΔQ недостаточно.</x:v>
      </x:c>
      <x:c r="I20" s="18" t="str">
        <x:f>IF(AND(C20&gt;0,C20&lt;='Методика'!$B$7,OR(D20&gt;='Методика'!$B$8,E20&gt;='Методика'!$B$8)),"Проверить доплату","")</x:f>
        <x:v>Проверить доплату</x:v>
      </x:c>
    </x:row>
    <x:row r="21" ht="46" customHeight="1">
      <x:c r="A21" s="4" t="str">
        <x:v>Claude Fable 5.1 low</x:v>
      </x:c>
      <x:c r="B21" s="4" t="str">
        <x:v>Claude Fable 5.1 medium</x:v>
      </x:c>
      <x:c r="C21" s="4" t="n">
        <x:f>'Все модели'!B25-'Все модели'!B24</x:f>
        <x:v>2</x:v>
      </x:c>
      <x:c r="D21" s="58" t="n">
        <x:f>'Все модели'!C25/'Все модели'!C24</x:f>
        <x:v>1.2573839662447257</x:v>
      </x:c>
      <x:c r="E21" s="58" t="n">
        <x:f>'Все модели'!D25/'Все модели'!D24</x:f>
        <x:v>1.219560878243513</x:v>
      </x:c>
      <x:c r="F21" s="58" t="n">
        <x:f>'Все модели'!F25/'Все модели'!F24</x:f>
        <x:v>1.2044216946199084</x:v>
      </x:c>
      <x:c r="G21" s="56" t="n">
        <x:f>IF(C21&gt;0,('Все модели'!C25-'Все модели'!C24)/C21,"")</x:f>
        <x:v>0.30499999999999994</x:v>
      </x:c>
      <x:c r="H21" s="18" t="str">
        <x:v>Сопоставьте с задачей и профильными тестами; одного ΔQ недостаточно.</x:v>
      </x:c>
      <x:c r="I21" s="18" t="str">
        <x:f>IF(AND(C21&gt;0,C21&lt;='Методика'!$B$7,OR(D21&gt;='Методика'!$B$8,E21&gt;='Методика'!$B$8)),"Проверить доплату","")</x:f>
      </x:c>
    </x:row>
    <x:row r="22" ht="46" customHeight="1">
      <x:c r="A22" s="4" t="str">
        <x:v>Claude Fable 5.1 medium</x:v>
      </x:c>
      <x:c r="B22" s="4" t="str">
        <x:v>Claude Fable 5.1 high</x:v>
      </x:c>
      <x:c r="C22" s="4" t="n">
        <x:f>'Все модели'!B29-'Все модели'!B25</x:f>
        <x:v>2</x:v>
      </x:c>
      <x:c r="D22" s="58" t="n">
        <x:f>'Все модели'!C29/'Все модели'!C25</x:f>
        <x:v>1.3120805369127517</x:v>
      </x:c>
      <x:c r="E22" s="58" t="n">
        <x:f>'Все модели'!D29/'Все модели'!D25</x:f>
        <x:v>2.115657392253137</x:v>
      </x:c>
      <x:c r="F22" s="58" t="n">
        <x:f>'Все модели'!F29/'Все модели'!F25</x:f>
        <x:v>1.3384875064050397</x:v>
      </x:c>
      <x:c r="G22" s="56" t="n">
        <x:f>IF(C22&gt;0,('Все модели'!C29-'Все модели'!C25)/C22,"")</x:f>
        <x:v>0.4650000000000001</x:v>
      </x:c>
      <x:c r="H22" s="18" t="str">
        <x:v>Сопоставьте с задачей и профильными тестами; одного ΔQ недостаточно.</x:v>
      </x:c>
      <x:c r="I22" s="18" t="str">
        <x:f>IF(AND(C22&gt;0,C22&lt;='Методика'!$B$7,OR(D22&gt;='Методика'!$B$8,E22&gt;='Методика'!$B$8)),"Проверить доплату","")</x:f>
        <x:v>Проверить доплату</x:v>
      </x:c>
    </x:row>
    <x:row r="23" ht="46" customHeight="1">
      <x:c r="A23" s="4" t="str">
        <x:v>Claude Fable 5.1 high</x:v>
      </x:c>
      <x:c r="B23" s="4" t="str">
        <x:v>Claude Fable 5.1 xhigh</x:v>
      </x:c>
      <x:c r="C23" s="4" t="n">
        <x:f>'Все модели'!B30-'Все модели'!B29</x:f>
        <x:v>2</x:v>
      </x:c>
      <x:c r="D23" s="58" t="n">
        <x:f>'Все модели'!C30/'Все модели'!C29</x:f>
        <x:v>1.5294117647058825</x:v>
      </x:c>
      <x:c r="E23" s="58" t="n">
        <x:f>'Все модели'!D30/'Все модели'!D29</x:f>
        <x:v>2.996389891696751</x:v>
      </x:c>
      <x:c r="F23" s="58" t="n">
        <x:f>'Все модели'!F30/'Все модели'!F29</x:f>
        <x:v>1.3809984912288604</x:v>
      </x:c>
      <x:c r="G23" s="56" t="n">
        <x:f>IF(C23&gt;0,('Все модели'!C30-'Все модели'!C29)/C23,"")</x:f>
        <x:v>1.0350000000000001</x:v>
      </x:c>
      <x:c r="H23" s="18" t="str">
        <x:v>Сопоставьте с задачей и профильными тестами; одного ΔQ недостаточно.</x:v>
      </x:c>
      <x:c r="I23" s="18" t="str">
        <x:f>IF(AND(C23&gt;0,C23&lt;='Методика'!$B$7,OR(D23&gt;='Методика'!$B$8,E23&gt;='Методика'!$B$8)),"Проверить доплату","")</x:f>
        <x:v>Проверить доплату</x:v>
      </x:c>
    </x:row>
    <x:row r="24" ht="46" customHeight="1">
      <x:c r="A24" s="4" t="str">
        <x:v>GPT-6.1 Sol medium</x:v>
      </x:c>
      <x:c r="B24" s="4" t="str">
        <x:v>GPT-6 Astra medium</x:v>
      </x:c>
      <x:c r="C24" s="4" t="n">
        <x:f>'Все модели'!B22-'Все модели'!B7</x:f>
        <x:v>2</x:v>
      </x:c>
      <x:c r="D24" s="58" t="n">
        <x:f>'Все модели'!C22/'Все модели'!C7</x:f>
        <x:v>7.333333333333334</x:v>
      </x:c>
      <x:c r="E24" s="58" t="n">
        <x:f>'Все модели'!D22/'Все модели'!D7</x:f>
        <x:v>1.1960368011323423</x:v>
      </x:c>
      <x:c r="F24" s="58" t="n">
        <x:f>'Все модели'!F22/'Все модели'!F7</x:f>
        <x:v>1.5435406698564593</x:v>
      </x:c>
      <x:c r="G24" s="56" t="n">
        <x:f>IF(C24&gt;0,('Все модели'!C22-'Все модели'!C7)/C24,"")</x:f>
        <x:v>0.665</x:v>
      </x:c>
      <x:c r="H24" s="18" t="str">
        <x:v>Ниша Q≥50 и E2E≤20 с; не лучший общий баланс.</x:v>
      </x:c>
      <x:c r="I24" s="18" t="str">
        <x:f>IF(AND(C24&gt;0,C24&lt;='Методика'!$B$7,OR(D24&gt;='Методика'!$B$8,E24&gt;='Методика'!$B$8)),"Проверить доплату","")</x:f>
        <x:v>Проверить доплату</x:v>
      </x:c>
    </x:row>
    <x:row r="25" ht="46" customHeight="1">
      <x:c r="A25" s="4" t="str">
        <x:v>Claude Sonnet 5.5 xhigh</x:v>
      </x:c>
      <x:c r="B25" s="4" t="str">
        <x:v>Claude Opus 5.5 high</x:v>
      </x:c>
      <x:c r="C25" s="4" t="n">
        <x:f>'Все модели'!B18-'Все модели'!B14</x:f>
        <x:v>2</x:v>
      </x:c>
      <x:c r="D25" s="58" t="n">
        <x:f>'Все модели'!C18/'Все модели'!C14</x:f>
        <x:v>0.6642335766423357</x:v>
      </x:c>
      <x:c r="E25" s="58" t="n">
        <x:f>'Все модели'!D18/'Все модели'!D14</x:f>
        <x:v>1.0422425032594524</x:v>
      </x:c>
      <x:c r="F25" s="58" t="n">
        <x:f>'Все модели'!F18/'Все модели'!F14</x:f>
        <x:v>0.6734001366431337</x:v>
      </x:c>
      <x:c r="G25" s="56" t="n">
        <x:f>IF(C25&gt;0,('Все модели'!C18-'Все модели'!C14)/C25,"")</x:f>
        <x:v>-0.4600000000000001</x:v>
      </x:c>
      <x:c r="H25" s="18" t="str">
        <x:v>Дешевле и выше общий индекс при почти равной задержке; проверьте деловые тесты.</x:v>
      </x:c>
      <x:c r="I25" s="18" t="str">
        <x:f>IF(AND(C25&gt;0,C25&lt;='Методика'!$B$7,OR(D25&gt;='Методика'!$B$8,E25&gt;='Методика'!$B$8)),"Проверить доплату","")</x:f>
      </x:c>
    </x:row>
    <x:row r="26" ht="46" customHeight="1">
      <x:c r="A26" s="4" t="str">
        <x:v>Claude Sonnet 5.5 max</x:v>
      </x:c>
      <x:c r="B26" s="4" t="str">
        <x:v>Claude Opus 5.5 xhigh</x:v>
      </x:c>
      <x:c r="C26" s="4" t="n">
        <x:f>'Все модели'!B19-'Все модели'!B15</x:f>
        <x:v>0</x:v>
      </x:c>
      <x:c r="D26" s="58" t="n">
        <x:f>'Все модели'!C19/'Все модели'!C15</x:f>
        <x:v>0.45526315789473687</x:v>
      </x:c>
      <x:c r="E26" s="58" t="n">
        <x:f>'Все модели'!D19/'Все модели'!D15</x:f>
        <x:v>0.3311264725927368</x:v>
      </x:c>
      <x:c r="F26" s="58" t="n">
        <x:f>'Все модели'!F19/'Все модели'!F15</x:f>
        <x:v>0.5883809612388681</x:v>
      </x:c>
      <x:c r="G26" s="56" t="str">
        <x:f>IF(C26&gt;0,('Все модели'!C19-'Все модели'!C15)/C26,"")</x:f>
      </x:c>
      <x:c r="H26" s="18" t="str">
        <x:v>Тот же общий индекс, существенно дешевле и быстрее.</x:v>
      </x:c>
      <x:c r="I26" s="18" t="str">
        <x:f>IF(AND(C26&gt;0,C26&lt;='Методика'!$B$7,OR(D26&gt;='Методика'!$B$8,E26&gt;='Методика'!$B$8)),"Проверить доплату","")</x:f>
      </x:c>
    </x:row>
    <x:row r="27" ht="46" customHeight="1">
      <x:c r="A27" s="4" t="str">
        <x:v>GPT-6 Luna max</x:v>
      </x:c>
      <x:c r="B27" s="4" t="str">
        <x:v>GPT-6.1 Sol medium</x:v>
      </x:c>
      <x:c r="C27" s="4" t="n">
        <x:f>'Все модели'!B7-'Все модели'!B21</x:f>
        <x:v>11</x:v>
      </x:c>
      <x:c r="D27" s="58" t="n">
        <x:f>'Все модели'!C7/'Все модели'!C21</x:f>
        <x:v>2.9999999999999996</x:v>
      </x:c>
      <x:c r="E27" s="58" t="n">
        <x:f>'Все модели'!D7/'Все модели'!D21</x:f>
        <x:v>0.11931098539221481</x:v>
      </x:c>
      <x:c r="F27" s="58" t="n">
        <x:f>'Все модели'!F7/'Все модели'!F21</x:f>
        <x:v>0.39290259139287365</x:v>
      </x:c>
      <x:c r="G27" s="56" t="n">
        <x:f>IF(C27&gt;0,('Все модели'!C7-'Все модели'!C21)/C27,"")</x:f>
        <x:v>0.012727272727272726</x:v>
      </x:c>
      <x:c r="H27" s="18" t="str">
        <x:v>Значительно выше индекс и намного быстрее; минимальная цена — не всё.</x:v>
      </x:c>
      <x:c r="I27" s="18" t="str">
        <x:f>IF(AND(C27&gt;0,C27&lt;='Методика'!$B$7,OR(D27&gt;='Методика'!$B$8,E27&gt;='Методика'!$B$8)),"Проверить доплату","")</x:f>
      </x:c>
    </x:row>
    <x:row r="28" ht="22" customHeight="1">
      <x:c r="A28" s="4"/>
      <x:c r="B28" s="4"/>
      <x:c r="C28" s="4"/>
      <x:c r="D28" s="4"/>
      <x:c r="E28" s="4"/>
      <x:c r="F28" s="4"/>
      <x:c r="G28" s="4"/>
      <x:c r="H28" s="4"/>
      <x:c r="I28" s="4"/>
    </x:row>
    <x:row r="29" ht="22" customHeight="1">
      <x:c r="A29" s="4"/>
      <x:c r="B29" s="4"/>
      <x:c r="C29" s="4"/>
      <x:c r="D29" s="4"/>
      <x:c r="E29" s="4"/>
      <x:c r="F29" s="4"/>
      <x:c r="G29" s="4"/>
      <x:c r="H29" s="4"/>
      <x:c r="I29" s="4"/>
    </x:row>
    <x:row r="30" ht="22" customHeight="1">
      <x:c r="A30" s="4"/>
      <x:c r="B30" s="4"/>
      <x:c r="C30" s="4"/>
      <x:c r="D30" s="4"/>
      <x:c r="E30" s="4"/>
      <x:c r="F30" s="4"/>
      <x:c r="G30" s="4"/>
      <x:c r="H30" s="4"/>
      <x:c r="I30" s="4"/>
    </x:row>
    <x:row r="31" ht="22" customHeight="1">
      <x:c r="A31" s="4"/>
      <x:c r="B31" s="4"/>
      <x:c r="C31" s="4"/>
      <x:c r="D31" s="4"/>
      <x:c r="E31" s="4"/>
      <x:c r="F31" s="4"/>
      <x:c r="G31" s="4"/>
      <x:c r="H31" s="4"/>
      <x:c r="I31" s="4"/>
    </x:row>
  </x:sheetData>
  <x:mergeCells>
    <x:mergeCell ref="A1:I2"/>
    <x:mergeCell ref="A3:I4"/>
  </x:mergeCells>
  <x:conditionalFormatting sqref="I6:I27">
    <x:cfRule type="expression" dxfId="2" priority="1">
      <x:formula>I6="Проверить доплату"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b4c5b4e424ea4244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27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45" hidden="0" customWidth="1"/>
  </x:cols>
  <x:sheetData>
    <x:row r="1" ht="25" customHeight="1">
      <x:c r="A1" s="16" t="str">
        <x:v>ВЫБОР ПОД ВАШИ ОГРАНИЧЕНИЯ</x:v>
      </x:c>
      <x:c r="B1" s="16"/>
      <x:c r="C1" s="16"/>
      <x:c r="D1" s="16"/>
      <x:c r="E1" s="16"/>
      <x:c r="F1" s="16"/>
      <x:c r="G1" s="16"/>
    </x:row>
    <x:row r="2" ht="25" customHeight="1">
      <x:c r="A2" s="16"/>
      <x:c r="B2" s="16"/>
      <x:c r="C2" s="16"/>
      <x:c r="D2" s="16"/>
      <x:c r="E2" s="16"/>
      <x:c r="F2" s="16"/>
      <x:c r="G2" s="16"/>
    </x:row>
    <x:row r="3" ht="22" customHeight="1">
      <x:c r="A3" s="20" t="str">
        <x:v>Измените синие значения. Победитель — самая дешёвая конфигурация, которая удовлетворяет всем трём ограничениям. Общий индекс не заменяет профильную проверку.</x:v>
      </x:c>
      <x:c r="B3" s="20"/>
      <x:c r="C3" s="20"/>
      <x:c r="D3" s="20"/>
      <x:c r="E3" s="20"/>
      <x:c r="F3" s="20"/>
      <x:c r="G3" s="20"/>
    </x:row>
    <x:row r="4" ht="22" customHeight="1">
      <x:c r="A4" s="20"/>
      <x:c r="B4" s="20"/>
      <x:c r="C4" s="20"/>
      <x:c r="D4" s="20"/>
      <x:c r="E4" s="20"/>
      <x:c r="F4" s="20"/>
      <x:c r="G4" s="20"/>
    </x:row>
    <x:row r="5" ht="27" customHeight="1">
      <x:c r="A5" s="4" t="str">
        <x:v>Минимальный индекс</x:v>
      </x:c>
      <x:c r="B5" s="61" t="n">
        <x:v>48</x:v>
      </x:c>
      <x:c r="C5" s="4"/>
      <x:c r="D5" s="20" t="str">
        <x:v>Начальные пороги — пример, не универсальный стандарт качества. Для короткого чата ориентируйтесь на E2E, для фоновой нагрузки отдельно смотрите декодирование. Реальное время агента включает дополнительные расходы.</x:v>
      </x:c>
      <x:c r="E5" s="20"/>
      <x:c r="F5" s="20"/>
      <x:c r="G5" s="20"/>
    </x:row>
    <x:row r="6" ht="27" customHeight="1">
      <x:c r="A6" s="4" t="str">
        <x:v>Максимальная цена AA, $</x:v>
      </x:c>
      <x:c r="B6" s="61" t="n">
        <x:v>2</x:v>
      </x:c>
      <x:c r="C6" s="4"/>
      <x:c r="D6" s="20"/>
      <x:c r="E6" s="20"/>
      <x:c r="F6" s="20"/>
      <x:c r="G6" s="20"/>
    </x:row>
    <x:row r="7" ht="27" customHeight="1">
      <x:c r="A7" s="4" t="str">
        <x:v>Максимальное время, с</x:v>
      </x:c>
      <x:c r="B7" s="61" t="n">
        <x:v>40</x:v>
      </x:c>
      <x:c r="C7" s="4"/>
      <x:c r="D7" s="20"/>
      <x:c r="E7" s="20"/>
      <x:c r="F7" s="20"/>
      <x:c r="G7" s="20"/>
    </x:row>
    <x:row r="8" ht="27" customHeight="1">
      <x:c r="A8" s="4" t="str">
        <x:v>Временная метрика</x:v>
      </x:c>
      <x:c r="B8" s="61" t="str">
        <x:v>Ответ 500 токенов</x:v>
      </x:c>
      <x:c r="C8" s="4"/>
      <x:c r="D8" s="20"/>
      <x:c r="E8" s="20"/>
      <x:c r="F8" s="20"/>
      <x:c r="G8" s="20"/>
    </x:row>
    <x:row r="9" ht="22" customHeight="1">
      <x:c r="A9" s="4"/>
      <x:c r="B9" s="4"/>
      <x:c r="C9" s="4"/>
      <x:c r="D9" s="4"/>
      <x:c r="E9" s="4"/>
      <x:c r="F9" s="4"/>
      <x:c r="G9" s="4"/>
    </x:row>
    <x:row r="10" ht="31" customHeight="1">
      <x:c r="A10" s="14" t="str">
        <x:v>Самый дешёвый подходящий</x:v>
      </x:c>
      <x:c r="B10" s="14" t="str">
        <x:f>IF(COUNT(F14:F38)=0,"Нет подходящих",INDEX(A14:A38,MATCH(MIN(F14:F38),F14:F38,0)))</x:f>
        <x:v>GPT-6.1 Sol medium</x:v>
      </x:c>
      <x:c r="C10" s="14"/>
      <x:c r="D10" s="14"/>
      <x:c r="E10" s="14"/>
      <x:c r="F10" s="14"/>
      <x:c r="G10" s="14"/>
    </x:row>
    <x:row r="11" ht="22" customHeight="1">
      <x:c r="A11" s="4"/>
      <x:c r="B11" s="4"/>
      <x:c r="C11" s="4"/>
      <x:c r="D11" s="4"/>
      <x:c r="E11" s="4"/>
      <x:c r="F11" s="4"/>
      <x:c r="G11" s="4"/>
    </x:row>
    <x:row r="12" ht="22" customHeight="1">
      <x:c r="A12" s="4"/>
      <x:c r="B12" s="4"/>
      <x:c r="C12" s="4"/>
      <x:c r="D12" s="4"/>
      <x:c r="E12" s="4"/>
      <x:c r="F12" s="4"/>
      <x:c r="G12" s="4"/>
    </x:row>
    <x:row r="13" ht="40" customHeight="1">
      <x:c r="A13" s="30" t="str">
        <x:v>Модель / режим</x:v>
      </x:c>
      <x:c r="B13" s="30" t="str">
        <x:v>Индекс</x:v>
      </x:c>
      <x:c r="C13" s="30" t="str">
        <x:v>$/задача</x:v>
      </x:c>
      <x:c r="D13" s="30" t="str">
        <x:v>Выбранное время, с</x:v>
      </x:c>
      <x:c r="E13" s="30" t="str">
        <x:v>Подходит</x:v>
      </x:c>
      <x:c r="F13" s="30" t="str">
        <x:v>Цена кандидата</x:v>
      </x:c>
      <x:c r="G13" s="30" t="str">
        <x:v>Комментарий</x:v>
      </x:c>
    </x:row>
    <x:row r="14" ht="43" customHeight="1">
      <x:c r="A14" s="4" t="str">
        <x:f>IF('Все модели'!A6="","",'Все модели'!A6)</x:f>
        <x:v>GPT-6.1 Sol low</x:v>
      </x:c>
      <x:c r="B14" s="4" t="n">
        <x:f>IF('Все модели'!B6="","",'Все модели'!B6)</x:f>
        <x:v>42</x:v>
      </x:c>
      <x:c r="C14" s="56" t="n">
        <x:f>IF('Все модели'!C6="","",'Все модели'!C6)</x:f>
        <x:v>0.13</x:v>
      </x:c>
      <x:c r="D14" s="34" t="n">
        <x:f>IF($B$8="Ответ 500 токенов",'Все модели'!D6,IF(ISNUMBER('Все модели'!F6),'Все модели'!F6,""))</x:f>
        <x:v>9.43</x:v>
      </x:c>
      <x:c r="E14" s="4" t="str">
        <x:f>IF(COUNT(B14:D14)&lt;3,"Нет данных",IF(AND(B14&gt;=$B$5,C14&lt;=$B$6,D14&lt;=$B$7),"Да","Нет"))</x:f>
        <x:v>Нет</x:v>
      </x:c>
      <x:c r="F14" s="56" t="str">
        <x:f>IF(E14="Да",C14,"")</x:f>
      </x:c>
      <x:c r="G14" s="18" t="str">
        <x:v>Основной бюджетный кандидат для простых быстрых задач.</x:v>
      </x:c>
    </x:row>
    <x:row r="15" ht="43" customHeight="1">
      <x:c r="A15" s="4" t="str">
        <x:f>IF('Все модели'!A7="","",'Все модели'!A7)</x:f>
        <x:v>GPT-6.1 Sol medium</x:v>
      </x:c>
      <x:c r="B15" s="4" t="n">
        <x:f>IF('Все модели'!B7="","",'Все модели'!B7)</x:f>
        <x:v>48</x:v>
      </x:c>
      <x:c r="C15" s="56" t="n">
        <x:f>IF('Все модели'!C7="","",'Все модели'!C7)</x:f>
        <x:v>0.21</x:v>
      </x:c>
      <x:c r="D15" s="34" t="n">
        <x:f>IF($B$8="Ответ 500 токенов",'Все модели'!D7,IF(ISNUMBER('Все модели'!F7),'Все модели'!F7,""))</x:f>
        <x:v>14.13</x:v>
      </x:c>
      <x:c r="E15" s="4" t="str">
        <x:f>IF(COUNT(B15:D15)&lt;3,"Нет данных",IF(AND(B15&gt;=$B$5,C15&lt;=$B$6,D15&lt;=$B$7),"Да","Нет"))</x:f>
        <x:v>Да</x:v>
      </x:c>
      <x:c r="F15" s="56" t="n">
        <x:f>IF(E15="Да",C15,"")</x:f>
        <x:v>0.21</x:v>
      </x:c>
      <x:c r="G15" s="18" t="str">
        <x:v>Предлагаемый режим по умолчанию.</x:v>
      </x:c>
    </x:row>
    <x:row r="16" ht="43" customHeight="1">
      <x:c r="A16" s="4" t="str">
        <x:f>IF('Все модели'!A8="","",'Все модели'!A8)</x:f>
        <x:v>GPT-6.1 Sol high</x:v>
      </x:c>
      <x:c r="B16" s="4" t="n">
        <x:f>IF('Все модели'!B8="","",'Все модели'!B8)</x:f>
        <x:v>50</x:v>
      </x:c>
      <x:c r="C16" s="56" t="n">
        <x:f>IF('Все модели'!C8="","",'Все модели'!C8)</x:f>
        <x:v>0.32</x:v>
      </x:c>
      <x:c r="D16" s="34" t="n">
        <x:f>IF($B$8="Ответ 500 токенов",'Все модели'!D8,IF(ISNUMBER('Все модели'!F8),'Все модели'!F8,""))</x:f>
        <x:v>65.68</x:v>
      </x:c>
      <x:c r="E16" s="4" t="str">
        <x:f>IF(COUNT(B16:D16)&lt;3,"Нет данных",IF(AND(B16&gt;=$B$5,C16&lt;=$B$6,D16&lt;=$B$7),"Да","Нет"))</x:f>
        <x:v>Нет</x:v>
      </x:c>
      <x:c r="F16" s="56" t="str">
        <x:f>IF(E16="Да",C16,"")</x:f>
      </x:c>
      <x:c r="G16" s="18" t="str">
        <x:v>Бюджетный сложный анализ; долго для интерактива.</x:v>
      </x:c>
    </x:row>
    <x:row r="17" ht="43" customHeight="1">
      <x:c r="A17" s="4" t="str">
        <x:f>IF('Все модели'!A9="","",'Все модели'!A9)</x:f>
        <x:v>GPT-6.1 Sol xhigh</x:v>
      </x:c>
      <x:c r="B17" s="4" t="n">
        <x:f>IF('Все модели'!B9="","",'Все модели'!B9)</x:f>
        <x:v>51</x:v>
      </x:c>
      <x:c r="C17" s="56" t="n">
        <x:f>IF('Все модели'!C9="","",'Все модели'!C9)</x:f>
        <x:v>0.39</x:v>
      </x:c>
      <x:c r="D17" s="34" t="n">
        <x:f>IF($B$8="Ответ 500 токенов",'Все модели'!D9,IF(ISNUMBER('Все модели'!F9),'Все модели'!F9,""))</x:f>
        <x:v>77.01</x:v>
      </x:c>
      <x:c r="E17" s="4" t="str">
        <x:f>IF(COUNT(B17:D17)&lt;3,"Нет данных",IF(AND(B17&gt;=$B$5,C17&lt;=$B$6,D17&lt;=$B$7),"Да","Нет"))</x:f>
        <x:v>Нет</x:v>
      </x:c>
      <x:c r="F17" s="56" t="str">
        <x:f>IF(E17="Да",C17,"")</x:f>
      </x:c>
      <x:c r="G17" s="18" t="str">
        <x:v>Бюджетный режим при готовности ждать около 77 секунд.</x:v>
      </x:c>
    </x:row>
    <x:row r="18" ht="43" customHeight="1">
      <x:c r="A18" s="4" t="str">
        <x:f>IF('Все модели'!A10="","",'Все модели'!A10)</x:f>
        <x:v>GPT-6.1 Sol max</x:v>
      </x:c>
      <x:c r="B18" s="4" t="n">
        <x:f>IF('Все модели'!B10="","",'Все модели'!B10)</x:f>
        <x:v>52</x:v>
      </x:c>
      <x:c r="C18" s="56" t="n">
        <x:f>IF('Все модели'!C10="","",'Все модели'!C10)</x:f>
        <x:v>0.72</x:v>
      </x:c>
      <x:c r="D18" s="34" t="n">
        <x:f>IF($B$8="Ответ 500 токенов",'Все модели'!D10,IF(ISNUMBER('Все модели'!F10),'Все модели'!F10,""))</x:f>
        <x:v>213.08</x:v>
      </x:c>
      <x:c r="E18" s="4" t="str">
        <x:f>IF(COUNT(B18:D18)&lt;3,"Нет данных",IF(AND(B18&gt;=$B$5,C18&lt;=$B$6,D18&lt;=$B$7),"Да","Нет"))</x:f>
        <x:v>Нет</x:v>
      </x:c>
      <x:c r="F18" s="56" t="str">
        <x:f>IF(E18="Да",C18,"")</x:f>
      </x:c>
      <x:c r="G18" s="18" t="str">
        <x:v>Малый прирост относительно xhigh, сильное замедление E2E.</x:v>
      </x:c>
    </x:row>
    <x:row r="19" ht="43" customHeight="1">
      <x:c r="A19" s="4" t="str">
        <x:f>IF('Все модели'!A11="","",'Все модели'!A11)</x:f>
        <x:v>Claude Sonnet 5.5 low</x:v>
      </x:c>
      <x:c r="B19" s="4" t="str">
        <x:f>IF('Все модели'!B11="","",'Все модели'!B11)</x:f>
      </x:c>
      <x:c r="C19" s="56" t="str">
        <x:f>IF('Все модели'!C11="","",'Все модели'!C11)</x:f>
      </x:c>
      <x:c r="D19" s="34" t="n">
        <x:f>IF($B$8="Ответ 500 токенов",'Все модели'!D11,IF(ISNUMBER('Все модели'!F11),'Все модели'!F11,""))</x:f>
        <x:v>6.86</x:v>
      </x:c>
      <x:c r="E19" s="4" t="str">
        <x:f>IF(COUNT(B19:D19)&lt;3,"Нет данных",IF(AND(B19&gt;=$B$5,C19&lt;=$B$6,D19&lt;=$B$7),"Да","Нет"))</x:f>
        <x:v>Нет данных</x:v>
      </x:c>
      <x:c r="F19" s="56" t="str">
        <x:f>IF(E19="Да",C19,"")</x:f>
      </x:c>
      <x:c r="G19" s="18" t="str">
        <x:v>Недостаточно данных для общего рейтинга.</x:v>
      </x:c>
    </x:row>
    <x:row r="20" ht="43" customHeight="1">
      <x:c r="A20" s="4" t="str">
        <x:f>IF('Все модели'!A12="","",'Все модели'!A12)</x:f>
        <x:v>Claude Sonnet 5.5 medium</x:v>
      </x:c>
      <x:c r="B20" s="4" t="n">
        <x:f>IF('Все модели'!B12="","",'Все модели'!B12)</x:f>
        <x:v>41</x:v>
      </x:c>
      <x:c r="C20" s="56" t="n">
        <x:f>IF('Все модели'!C12="","",'Все модели'!C12)</x:f>
        <x:v>0.59</x:v>
      </x:c>
      <x:c r="D20" s="34" t="n">
        <x:f>IF($B$8="Ответ 500 токенов",'Все модели'!D12,IF(ISNUMBER('Все модели'!F12),'Все модели'!F12,""))</x:f>
        <x:v>6.87</x:v>
      </x:c>
      <x:c r="E20" s="4" t="str">
        <x:f>IF(COUNT(B20:D20)&lt;3,"Нет данных",IF(AND(B20&gt;=$B$5,C20&lt;=$B$6,D20&lt;=$B$7),"Да","Нет"))</x:f>
        <x:v>Нет</x:v>
      </x:c>
      <x:c r="F20" s="56" t="str">
        <x:f>IF(E20="Да",C20,"")</x:f>
      </x:c>
      <x:c r="G20" s="18" t="str">
        <x:v>Минимальная задержка среди вариантов с полными данными; индекс 41.</x:v>
      </x:c>
    </x:row>
    <x:row r="21" ht="43" customHeight="1">
      <x:c r="A21" s="4" t="str">
        <x:f>IF('Все модели'!A13="","",'Все модели'!A13)</x:f>
        <x:v>Claude Sonnet 5.5 high</x:v>
      </x:c>
      <x:c r="B21" s="4" t="n">
        <x:f>IF('Все модели'!B13="","",'Все модели'!B13)</x:f>
        <x:v>47</x:v>
      </x:c>
      <x:c r="C21" s="56" t="n">
        <x:f>IF('Все модели'!C13="","",'Все модели'!C13)</x:f>
        <x:v>1.08</x:v>
      </x:c>
      <x:c r="D21" s="34" t="n">
        <x:f>IF($B$8="Ответ 500 токенов",'Все модели'!D13,IF(ISNUMBER('Все модели'!F13),'Все модели'!F13,""))</x:f>
        <x:v>19.94</x:v>
      </x:c>
      <x:c r="E21" s="4" t="str">
        <x:f>IF(COUNT(B21:D21)&lt;3,"Нет данных",IF(AND(B21&gt;=$B$5,C21&lt;=$B$6,D21&lt;=$B$7),"Да","Нет"))</x:f>
        <x:v>Нет</x:v>
      </x:c>
      <x:c r="F21" s="56" t="str">
        <x:f>IF(E21="Да",C21,"")</x:f>
      </x:c>
      <x:c r="G21" s="18" t="str">
        <x:v>Проигрывает по общему индексу, но силён в деловых задачах.</x:v>
      </x:c>
    </x:row>
    <x:row r="22" ht="43" customHeight="1">
      <x:c r="A22" s="4" t="str">
        <x:f>IF('Все модели'!A14="","",'Все модели'!A14)</x:f>
        <x:v>Claude Sonnet 5.5 xhigh</x:v>
      </x:c>
      <x:c r="B22" s="4" t="n">
        <x:f>IF('Все модели'!B14="","",'Все модели'!B14)</x:f>
        <x:v>52</x:v>
      </x:c>
      <x:c r="C22" s="56" t="n">
        <x:f>IF('Все модели'!C14="","",'Все модели'!C14)</x:f>
        <x:v>2.74</x:v>
      </x:c>
      <x:c r="D22" s="34" t="n">
        <x:f>IF($B$8="Ответ 500 токенов",'Все модели'!D14,IF(ISNUMBER('Все модели'!F14),'Все модели'!F14,""))</x:f>
        <x:v>38.35</x:v>
      </x:c>
      <x:c r="E22" s="4" t="str">
        <x:f>IF(COUNT(B22:D22)&lt;3,"Нет данных",IF(AND(B22&gt;=$B$5,C22&lt;=$B$6,D22&lt;=$B$7),"Да","Нет"))</x:f>
        <x:v>Нет</x:v>
      </x:c>
      <x:c r="F22" s="56" t="str">
        <x:f>IF(E22="Да",C22,"")</x:f>
      </x:c>
      <x:c r="G22" s="18" t="str">
        <x:v>Общий баланс хуже Opus high при допуске 5%; профильные деловые тесты выше.</x:v>
      </x:c>
    </x:row>
    <x:row r="23" ht="43" customHeight="1">
      <x:c r="A23" s="4" t="str">
        <x:f>IF('Все модели'!A15="","",'Все модели'!A15)</x:f>
        <x:v>Claude Sonnet 5.5 max</x:v>
      </x:c>
      <x:c r="B23" s="4" t="n">
        <x:f>IF('Все модели'!B15="","",'Все модели'!B15)</x:f>
        <x:v>56</x:v>
      </x:c>
      <x:c r="C23" s="56" t="n">
        <x:f>IF('Все модели'!C15="","",'Все модели'!C15)</x:f>
        <x:v>7.6</x:v>
      </x:c>
      <x:c r="D23" s="34" t="n">
        <x:f>IF($B$8="Ответ 500 токенов",'Все модели'!D15,IF(ISNUMBER('Все модели'!F15),'Все модели'!F15,""))</x:f>
        <x:v>410.84</x:v>
      </x:c>
      <x:c r="E23" s="4" t="str">
        <x:f>IF(COUNT(B23:D23)&lt;3,"Нет данных",IF(AND(B23&gt;=$B$5,C23&lt;=$B$6,D23&lt;=$B$7),"Да","Нет"))</x:f>
        <x:v>Нет</x:v>
      </x:c>
      <x:c r="F23" s="56" t="str">
        <x:f>IF(E23="Да",C23,"")</x:f>
      </x:c>
      <x:c r="G23" s="18" t="str">
        <x:v>Не для быстрых задач; лидер таблицы в Terminal-Bench и AutomationBench.</x:v>
      </x:c>
    </x:row>
    <x:row r="24" ht="43" customHeight="1">
      <x:c r="A24" s="4" t="str">
        <x:f>IF('Все модели'!A16="","",'Все модели'!A16)</x:f>
        <x:v>Claude Opus 5.5 low</x:v>
      </x:c>
      <x:c r="B24" s="4" t="n">
        <x:f>IF('Все модели'!B16="","",'Все модели'!B16)</x:f>
        <x:v>42</x:v>
      </x:c>
      <x:c r="C24" s="56" t="n">
        <x:f>IF('Все модели'!C16="","",'Все модели'!C16)</x:f>
        <x:v>0.55</x:v>
      </x:c>
      <x:c r="D24" s="34" t="n">
        <x:f>IF($B$8="Ответ 500 токенов",'Все модели'!D16,IF(ISNUMBER('Все модели'!F16),'Все модели'!F16,""))</x:f>
        <x:v>21.18</x:v>
      </x:c>
      <x:c r="E24" s="4" t="str">
        <x:f>IF(COUNT(B24:D24)&lt;3,"Нет данных",IF(AND(B24&gt;=$B$5,C24&lt;=$B$6,D24&lt;=$B$7),"Да","Нет"))</x:f>
        <x:v>Нет</x:v>
      </x:c>
      <x:c r="F24" s="56" t="str">
        <x:f>IF(E24="Да",C24,"")</x:f>
      </x:c>
      <x:c r="G24" s="18" t="str">
        <x:v>По общим метрикам уступает Sol low.</x:v>
      </x:c>
    </x:row>
    <x:row r="25" ht="43" customHeight="1">
      <x:c r="A25" s="4" t="str">
        <x:f>IF('Все модели'!A17="","",'Все модели'!A17)</x:f>
        <x:v>Claude Opus 5.5 medium</x:v>
      </x:c>
      <x:c r="B25" s="4" t="n">
        <x:f>IF('Все модели'!B17="","",'Все модели'!B17)</x:f>
        <x:v>51</x:v>
      </x:c>
      <x:c r="C25" s="56" t="n">
        <x:f>IF('Все модели'!C17="","",'Все модели'!C17)</x:f>
        <x:v>1.34</x:v>
      </x:c>
      <x:c r="D25" s="34" t="n">
        <x:f>IF($B$8="Ответ 500 токенов",'Все модели'!D17,IF(ISNUMBER('Все модели'!F17),'Все модели'!F17,""))</x:f>
        <x:v>31.03</x:v>
      </x:c>
      <x:c r="E25" s="4" t="str">
        <x:f>IF(COUNT(B25:D25)&lt;3,"Нет данных",IF(AND(B25&gt;=$B$5,C25&lt;=$B$6,D25&lt;=$B$7),"Да","Нет"))</x:f>
        <x:v>Да</x:v>
      </x:c>
      <x:c r="F25" s="56" t="n">
        <x:f>IF(E25="Да",C25,"")</x:f>
        <x:v>1.34</x:v>
      </x:c>
      <x:c r="G25" s="18" t="str">
        <x:v>Быстрый усиленный режим: 51 пункт, около 31 секунды.</x:v>
      </x:c>
    </x:row>
    <x:row r="26" ht="43" customHeight="1">
      <x:c r="A26" s="4" t="str">
        <x:f>IF('Все модели'!A18="","",'Все модели'!A18)</x:f>
        <x:v>Claude Opus 5.5 high</x:v>
      </x:c>
      <x:c r="B26" s="4" t="n">
        <x:f>IF('Все модели'!B18="","",'Все модели'!B18)</x:f>
        <x:v>54</x:v>
      </x:c>
      <x:c r="C26" s="56" t="n">
        <x:f>IF('Все модели'!C18="","",'Все модели'!C18)</x:f>
        <x:v>1.82</x:v>
      </x:c>
      <x:c r="D26" s="34" t="n">
        <x:f>IF($B$8="Ответ 500 токенов",'Все модели'!D18,IF(ISNUMBER('Все модели'!F18),'Все модели'!F18,""))</x:f>
        <x:v>39.97</x:v>
      </x:c>
      <x:c r="E26" s="4" t="str">
        <x:f>IF(COUNT(B26:D26)&lt;3,"Нет данных",IF(AND(B26&gt;=$B$5,C26&lt;=$B$6,D26&lt;=$B$7),"Да","Нет"))</x:f>
        <x:v>Да</x:v>
      </x:c>
      <x:c r="F26" s="56" t="n">
        <x:f>IF(E26="Да",C26,"")</x:f>
        <x:v>1.82</x:v>
      </x:c>
      <x:c r="G26" s="18" t="str">
        <x:v>Основной выбор высокого качества без экстремальных задержек.</x:v>
      </x:c>
    </x:row>
    <x:row r="27" ht="43" customHeight="1">
      <x:c r="A27" s="4" t="str">
        <x:f>IF('Все модели'!A19="","",'Все модели'!A19)</x:f>
        <x:v>Claude Opus 5.5 xhigh</x:v>
      </x:c>
      <x:c r="B27" s="4" t="n">
        <x:f>IF('Все модели'!B19="","",'Все модели'!B19)</x:f>
        <x:v>56</x:v>
      </x:c>
      <x:c r="C27" s="56" t="n">
        <x:f>IF('Все модели'!C19="","",'Все модели'!C19)</x:f>
        <x:v>3.46</x:v>
      </x:c>
      <x:c r="D27" s="34" t="n">
        <x:f>IF($B$8="Ответ 500 токенов",'Все модели'!D19,IF(ISNUMBER('Все модели'!F19),'Все модели'!F19,""))</x:f>
        <x:v>136.04</x:v>
      </x:c>
      <x:c r="E27" s="4" t="str">
        <x:f>IF(COUNT(B27:D27)&lt;3,"Нет данных",IF(AND(B27&gt;=$B$5,C27&lt;=$B$6,D27&lt;=$B$7),"Да","Нет"))</x:f>
        <x:v>Нет</x:v>
      </x:c>
      <x:c r="F27" s="56" t="str">
        <x:f>IF(E27="Да",C27,"")</x:f>
      </x:c>
      <x:c r="G27" s="18" t="str">
        <x:v>Эскалация для трудных задач; не повседневный интерактив.</x:v>
      </x:c>
    </x:row>
    <x:row r="28" ht="43" customHeight="1">
      <x:c r="A28" s="4" t="str">
        <x:f>IF('Все модели'!A20="","",'Все модели'!A20)</x:f>
        <x:v>Claude Opus 5.5 max</x:v>
      </x:c>
      <x:c r="B28" s="4" t="n">
        <x:f>IF('Все модели'!B20="","",'Все модели'!B20)</x:f>
        <x:v>58</x:v>
      </x:c>
      <x:c r="C28" s="56" t="n">
        <x:f>IF('Все модели'!C20="","",'Все модели'!C20)</x:f>
        <x:v>5.98</x:v>
      </x:c>
      <x:c r="D28" s="34" t="n">
        <x:f>IF($B$8="Ответ 500 токенов",'Все модели'!D20,IF(ISNUMBER('Все модели'!F20),'Все модели'!F20,""))</x:f>
        <x:v>699.43</x:v>
      </x:c>
      <x:c r="E28" s="4" t="str">
        <x:f>IF(COUNT(B28:D28)&lt;3,"Нет данных",IF(AND(B28&gt;=$B$5,C28&lt;=$B$6,D28&lt;=$B$7),"Да","Нет"))</x:f>
        <x:v>Нет</x:v>
      </x:c>
      <x:c r="F28" s="56" t="str">
        <x:f>IF(E28="Да",C28,"")</x:f>
      </x:c>
      <x:c r="G28" s="18" t="str">
        <x:v>Максимальный индекс, но около 11,7 минуты E2E.</x:v>
      </x:c>
    </x:row>
    <x:row r="29" ht="43" customHeight="1">
      <x:c r="A29" s="4" t="str">
        <x:f>IF('Все модели'!A21="","",'Все модели'!A21)</x:f>
        <x:v>GPT-6 Luna max</x:v>
      </x:c>
      <x:c r="B29" s="4" t="n">
        <x:f>IF('Все модели'!B21="","",'Все модели'!B21)</x:f>
        <x:v>37</x:v>
      </x:c>
      <x:c r="C29" s="56" t="n">
        <x:f>IF('Все модели'!C21="","",'Все модели'!C21)</x:f>
        <x:v>0.07</x:v>
      </x:c>
      <x:c r="D29" s="34" t="n">
        <x:f>IF($B$8="Ответ 500 токенов",'Все модели'!D21,IF(ISNUMBER('Все модели'!F21),'Все модели'!F21,""))</x:f>
        <x:v>118.43</x:v>
      </x:c>
      <x:c r="E29" s="4" t="str">
        <x:f>IF(COUNT(B29:D29)&lt;3,"Нет данных",IF(AND(B29&gt;=$B$5,C29&lt;=$B$6,D29&lt;=$B$7),"Да","Нет"))</x:f>
        <x:v>Нет</x:v>
      </x:c>
      <x:c r="F29" s="56" t="str">
        <x:f>IF(E29="Да",C29,"")</x:f>
      </x:c>
      <x:c r="G29" s="18" t="str">
        <x:v>Минимальная стоимость; низкий общий индекс и медленный ответ.</x:v>
      </x:c>
    </x:row>
    <x:row r="30" ht="43" customHeight="1">
      <x:c r="A30" s="4" t="str">
        <x:f>IF('Все модели'!A22="","",'Все модели'!A22)</x:f>
        <x:v>GPT-6 Astra medium</x:v>
      </x:c>
      <x:c r="B30" s="4" t="n">
        <x:f>IF('Все модели'!B22="","",'Все модели'!B22)</x:f>
        <x:v>50</x:v>
      </x:c>
      <x:c r="C30" s="56" t="n">
        <x:f>IF('Все модели'!C22="","",'Все модели'!C22)</x:f>
        <x:v>1.54</x:v>
      </x:c>
      <x:c r="D30" s="34" t="n">
        <x:f>IF($B$8="Ответ 500 токенов",'Все модели'!D22,IF(ISNUMBER('Все модели'!F22),'Все модели'!F22,""))</x:f>
        <x:v>16.9</x:v>
      </x:c>
      <x:c r="E30" s="4" t="str">
        <x:f>IF(COUNT(B30:D30)&lt;3,"Нет данных",IF(AND(B30&gt;=$B$5,C30&lt;=$B$6,D30&lt;=$B$7),"Да","Нет"))</x:f>
        <x:v>Да</x:v>
      </x:c>
      <x:c r="F30" s="56" t="n">
        <x:f>IF(E30="Да",C30,"")</x:f>
        <x:v>1.54</x:v>
      </x:c>
      <x:c r="G30" s="18" t="str">
        <x:v>Узкая ниша: индекс ≥50, E2E ≤20 с; дорого.</x:v>
      </x:c>
    </x:row>
    <x:row r="31" ht="43" customHeight="1">
      <x:c r="A31" s="4" t="str">
        <x:f>IF('Все модели'!A23="","",'Все модели'!A23)</x:f>
        <x:v>GPT-6 Astra low</x:v>
      </x:c>
      <x:c r="B31" s="4" t="n">
        <x:f>IF('Все модели'!B23="","",'Все модели'!B23)</x:f>
        <x:v>46</x:v>
      </x:c>
      <x:c r="C31" s="56" t="n">
        <x:f>IF('Все модели'!C23="","",'Все модели'!C23)</x:f>
        <x:v>0.82</x:v>
      </x:c>
      <x:c r="D31" s="34" t="n">
        <x:f>IF($B$8="Ответ 500 токенов",'Все модели'!D23,IF(ISNUMBER('Все модели'!F23),'Все модели'!F23,""))</x:f>
        <x:v>13.95</x:v>
      </x:c>
      <x:c r="E31" s="4" t="str">
        <x:f>IF(COUNT(B31:D31)&lt;3,"Нет данных",IF(AND(B31&gt;=$B$5,C31&lt;=$B$6,D31&lt;=$B$7),"Да","Нет"))</x:f>
        <x:v>Нет</x:v>
      </x:c>
      <x:c r="F31" s="56" t="str">
        <x:f>IF(E31="Да",C31,"")</x:f>
      </x:c>
      <x:c r="G31" s="18" t="str">
        <x:v>У Sol medium выше индекс и цена ниже; разница E2E всего 0,18 с.</x:v>
      </x:c>
    </x:row>
    <x:row r="32" ht="43" customHeight="1">
      <x:c r="A32" s="4" t="str">
        <x:f>IF('Все модели'!A24="","",'Все модели'!A24)</x:f>
        <x:v>Claude Fable 5.1 low</x:v>
      </x:c>
      <x:c r="B32" s="4" t="n">
        <x:f>IF('Все модели'!B24="","",'Все модели'!B24)</x:f>
        <x:v>47</x:v>
      </x:c>
      <x:c r="C32" s="56" t="n">
        <x:f>IF('Все модели'!C24="","",'Все модели'!C24)</x:f>
        <x:v>2.37</x:v>
      </x:c>
      <x:c r="D32" s="34" t="n">
        <x:f>IF($B$8="Ответ 500 токенов",'Все модели'!D24,IF(ISNUMBER('Все модели'!F24),'Все модели'!F24,""))</x:f>
        <x:v>15.03</x:v>
      </x:c>
      <x:c r="E32" s="4" t="str">
        <x:f>IF(COUNT(B32:D32)&lt;3,"Нет данных",IF(AND(B32&gt;=$B$5,C32&lt;=$B$6,D32&lt;=$B$7),"Да","Нет"))</x:f>
        <x:v>Нет</x:v>
      </x:c>
      <x:c r="F32" s="56" t="str">
        <x:f>IF(E32="Да",C32,"")</x:f>
      </x:c>
      <x:c r="G32" s="18" t="str">
        <x:v>По общим метрикам уступает Sol medium.</x:v>
      </x:c>
    </x:row>
    <x:row r="33" ht="43" customHeight="1">
      <x:c r="A33" s="4" t="str">
        <x:f>IF('Все модели'!A25="","",'Все модели'!A25)</x:f>
        <x:v>Claude Fable 5.1 medium</x:v>
      </x:c>
      <x:c r="B33" s="4" t="n">
        <x:f>IF('Все модели'!B25="","",'Все модели'!B25)</x:f>
        <x:v>49</x:v>
      </x:c>
      <x:c r="C33" s="56" t="n">
        <x:f>IF('Все модели'!C25="","",'Все модели'!C25)</x:f>
        <x:v>2.98</x:v>
      </x:c>
      <x:c r="D33" s="34" t="n">
        <x:f>IF($B$8="Ответ 500 токенов",'Все модели'!D25,IF(ISNUMBER('Все модели'!F25),'Все модели'!F25,""))</x:f>
        <x:v>18.33</x:v>
      </x:c>
      <x:c r="E33" s="4" t="str">
        <x:f>IF(COUNT(B33:D33)&lt;3,"Нет данных",IF(AND(B33&gt;=$B$5,C33&lt;=$B$6,D33&lt;=$B$7),"Да","Нет"))</x:f>
        <x:v>Нет</x:v>
      </x:c>
      <x:c r="F33" s="56" t="str">
        <x:f>IF(E33="Да",C33,"")</x:f>
      </x:c>
      <x:c r="G33" s="18" t="str">
        <x:v>По общим метрикам уступает Astra medium.</x:v>
      </x:c>
    </x:row>
    <x:row r="34" ht="43" customHeight="1">
      <x:c r="A34" s="4" t="str">
        <x:f>IF('Все модели'!A26="","",'Все модели'!A26)</x:f>
        <x:v>GPT-6 Astra high</x:v>
      </x:c>
      <x:c r="B34" s="4" t="n">
        <x:f>IF('Все модели'!B26="","",'Все модели'!B26)</x:f>
        <x:v>51</x:v>
      </x:c>
      <x:c r="C34" s="56" t="n">
        <x:f>IF('Все модели'!C26="","",'Все модели'!C26)</x:f>
        <x:v>1.73</x:v>
      </x:c>
      <x:c r="D34" s="34" t="n">
        <x:f>IF($B$8="Ответ 500 токенов",'Все модели'!D26,IF(ISNUMBER('Все модели'!F26),'Все модели'!F26,""))</x:f>
        <x:v>60.48</x:v>
      </x:c>
      <x:c r="E34" s="4" t="str">
        <x:f>IF(COUNT(B34:D34)&lt;3,"Нет данных",IF(AND(B34&gt;=$B$5,C34&lt;=$B$6,D34&lt;=$B$7),"Да","Нет"))</x:f>
        <x:v>Нет</x:v>
      </x:c>
      <x:c r="F34" s="56" t="str">
        <x:f>IF(E34="Да",C34,"")</x:f>
      </x:c>
      <x:c r="G34" s="18" t="str">
        <x:v>По общим метрикам уступает Opus medium.</x:v>
      </x:c>
    </x:row>
    <x:row r="35" ht="43" customHeight="1">
      <x:c r="A35" s="4" t="str">
        <x:f>IF('Все модели'!A27="","",'Все модели'!A27)</x:f>
        <x:v>GPT-6 Astra xhigh</x:v>
      </x:c>
      <x:c r="B35" s="4" t="n">
        <x:f>IF('Все модели'!B27="","",'Все модели'!B27)</x:f>
        <x:v>52</x:v>
      </x:c>
      <x:c r="C35" s="56" t="n">
        <x:f>IF('Все модели'!C27="","",'Все модели'!C27)</x:f>
        <x:v>2.31</x:v>
      </x:c>
      <x:c r="D35" s="34" t="n">
        <x:f>IF($B$8="Ответ 500 токенов",'Все модели'!D27,IF(ISNUMBER('Все модели'!F27),'Все модели'!F27,""))</x:f>
        <x:v>136.38</x:v>
      </x:c>
      <x:c r="E35" s="4" t="str">
        <x:f>IF(COUNT(B35:D35)&lt;3,"Нет данных",IF(AND(B35&gt;=$B$5,C35&lt;=$B$6,D35&lt;=$B$7),"Да","Нет"))</x:f>
        <x:v>Нет</x:v>
      </x:c>
      <x:c r="F35" s="56" t="str">
        <x:f>IF(E35="Да",C35,"")</x:f>
      </x:c>
      <x:c r="G35" s="18" t="str">
        <x:v>По общим метрикам уступает Opus high.</x:v>
      </x:c>
    </x:row>
    <x:row r="36" ht="43" customHeight="1">
      <x:c r="A36" s="4" t="str">
        <x:f>IF('Все модели'!A28="","",'Все модели'!A28)</x:f>
        <x:v>GPT-6 Astra max</x:v>
      </x:c>
      <x:c r="B36" s="4" t="n">
        <x:f>IF('Все модели'!B28="","",'Все модели'!B28)</x:f>
        <x:v>53</x:v>
      </x:c>
      <x:c r="C36" s="56" t="n">
        <x:f>IF('Все модели'!C28="","",'Все модели'!C28)</x:f>
        <x:v>3.26</x:v>
      </x:c>
      <x:c r="D36" s="34" t="n">
        <x:f>IF($B$8="Ответ 500 токенов",'Все модели'!D28,IF(ISNUMBER('Все модели'!F28),'Все модели'!F28,""))</x:f>
        <x:v>300.06</x:v>
      </x:c>
      <x:c r="E36" s="4" t="str">
        <x:f>IF(COUNT(B36:D36)&lt;3,"Нет данных",IF(AND(B36&gt;=$B$5,C36&lt;=$B$6,D36&lt;=$B$7),"Да","Нет"))</x:f>
        <x:v>Нет</x:v>
      </x:c>
      <x:c r="F36" s="56" t="str">
        <x:f>IF(E36="Да",C36,"")</x:f>
      </x:c>
      <x:c r="G36" s="18" t="str">
        <x:v>По общим метрикам уступает Opus high.</x:v>
      </x:c>
    </x:row>
    <x:row r="37" ht="43" customHeight="1">
      <x:c r="A37" s="4" t="str">
        <x:f>IF('Все модели'!A29="","",'Все модели'!A29)</x:f>
        <x:v>Claude Fable 5.1 high</x:v>
      </x:c>
      <x:c r="B37" s="4" t="n">
        <x:f>IF('Все модели'!B29="","",'Все модели'!B29)</x:f>
        <x:v>51</x:v>
      </x:c>
      <x:c r="C37" s="56" t="n">
        <x:f>IF('Все модели'!C29="","",'Все модели'!C29)</x:f>
        <x:v>3.91</x:v>
      </x:c>
      <x:c r="D37" s="34" t="n">
        <x:f>IF($B$8="Ответ 500 токенов",'Все модели'!D29,IF(ISNUMBER('Все модели'!F29),'Все модели'!F29,""))</x:f>
        <x:v>38.78</x:v>
      </x:c>
      <x:c r="E37" s="4" t="str">
        <x:f>IF(COUNT(B37:D37)&lt;3,"Нет данных",IF(AND(B37&gt;=$B$5,C37&lt;=$B$6,D37&lt;=$B$7),"Да","Нет"))</x:f>
        <x:v>Нет</x:v>
      </x:c>
      <x:c r="F37" s="56" t="str">
        <x:f>IF(E37="Да",C37,"")</x:f>
      </x:c>
      <x:c r="G37" s="18" t="str">
        <x:v>По общим метрикам уступает Opus medium.</x:v>
      </x:c>
    </x:row>
    <x:row r="38" ht="43" customHeight="1">
      <x:c r="A38" s="4" t="str">
        <x:f>IF('Все модели'!A30="","",'Все модели'!A30)</x:f>
        <x:v>Claude Fable 5.1 xhigh</x:v>
      </x:c>
      <x:c r="B38" s="4" t="n">
        <x:f>IF('Все модели'!B30="","",'Все модели'!B30)</x:f>
        <x:v>53</x:v>
      </x:c>
      <x:c r="C38" s="56" t="n">
        <x:f>IF('Все модели'!C30="","",'Все модели'!C30)</x:f>
        <x:v>5.98</x:v>
      </x:c>
      <x:c r="D38" s="34" t="n">
        <x:f>IF($B$8="Ответ 500 токенов",'Все модели'!D30,IF(ISNUMBER('Все модели'!F30),'Все модели'!F30,""))</x:f>
        <x:v>116.2</x:v>
      </x:c>
      <x:c r="E38" s="4" t="str">
        <x:f>IF(COUNT(B38:D38)&lt;3,"Нет данных",IF(AND(B38&gt;=$B$5,C38&lt;=$B$6,D38&lt;=$B$7),"Да","Нет"))</x:f>
        <x:v>Нет</x:v>
      </x:c>
      <x:c r="F38" s="56" t="str">
        <x:f>IF(E38="Да",C38,"")</x:f>
      </x:c>
      <x:c r="G38" s="18" t="str">
        <x:v>По общим метрикам уступает Opus high.</x:v>
      </x:c>
    </x:row>
    <x:row r="39" ht="22" customHeight="1">
      <x:c r="A39" s="4"/>
      <x:c r="B39" s="4"/>
      <x:c r="C39" s="4"/>
      <x:c r="D39" s="4"/>
      <x:c r="E39" s="4"/>
      <x:c r="F39" s="4"/>
      <x:c r="G39" s="4"/>
    </x:row>
    <x:row r="40" ht="22" customHeight="1">
      <x:c r="A40" s="4"/>
      <x:c r="B40" s="4"/>
      <x:c r="C40" s="4"/>
      <x:c r="D40" s="4"/>
      <x:c r="E40" s="4"/>
      <x:c r="F40" s="4"/>
      <x:c r="G40" s="4"/>
    </x:row>
    <x:row r="41" ht="40" customHeight="1">
      <x:c r="A41" s="30" t="str">
        <x:v>Пример сценария</x:v>
      </x:c>
      <x:c r="B41" s="30" t="str">
        <x:v>Минимум Q</x:v>
      </x:c>
      <x:c r="C41" s="30" t="str">
        <x:v>Макс. $</x:v>
      </x:c>
      <x:c r="D41" s="30" t="str">
        <x:v>Макс. секунд</x:v>
      </x:c>
      <x:c r="E41" s="30" t="str">
        <x:v>Метрика</x:v>
      </x:c>
      <x:c r="F41" s="30" t="str">
        <x:v>Кандидат</x:v>
      </x:c>
      <x:c r="G41" s="30" t="str">
        <x:v>Смысл</x:v>
      </x:c>
    </x:row>
    <x:row r="42" ht="35" customHeight="1">
      <x:c r="A42" s="18" t="str">
        <x:v>Быстрый простой</x:v>
      </x:c>
      <x:c r="B42" s="18" t="n">
        <x:v>40</x:v>
      </x:c>
      <x:c r="C42" s="18" t="n">
        <x:v>0.6</x:v>
      </x:c>
      <x:c r="D42" s="18" t="n">
        <x:v>10</x:v>
      </x:c>
      <x:c r="E42" s="18" t="str">
        <x:v>E2E</x:v>
      </x:c>
      <x:c r="F42" s="18" t="str">
        <x:v>Sol low</x:v>
      </x:c>
      <x:c r="G42" s="18" t="str">
        <x:v>Самая низкая цена в пределах порогов.</x:v>
      </x:c>
    </x:row>
    <x:row r="43" ht="35" customHeight="1">
      <x:c r="A43" s="18" t="str">
        <x:v>Основной</x:v>
      </x:c>
      <x:c r="B43" s="18" t="n">
        <x:v>48</x:v>
      </x:c>
      <x:c r="C43" s="18" t="n">
        <x:v>0.3</x:v>
      </x:c>
      <x:c r="D43" s="18" t="n">
        <x:v>20</x:v>
      </x:c>
      <x:c r="E43" s="18" t="str">
        <x:v>E2E</x:v>
      </x:c>
      <x:c r="F43" s="18" t="str">
        <x:v>Sol medium</x:v>
      </x:c>
      <x:c r="G43" s="18" t="str">
        <x:v>Предлагаемый вариант по умолчанию.</x:v>
      </x:c>
    </x:row>
    <x:row r="44" ht="35" customHeight="1">
      <x:c r="A44" s="18" t="str">
        <x:v>Q≥50 за ≤20 с</x:v>
      </x:c>
      <x:c r="B44" s="18" t="n">
        <x:v>50</x:v>
      </x:c>
      <x:c r="C44" s="18" t="n">
        <x:v>2</x:v>
      </x:c>
      <x:c r="D44" s="18" t="n">
        <x:v>20</x:v>
      </x:c>
      <x:c r="E44" s="18" t="str">
        <x:v>E2E</x:v>
      </x:c>
      <x:c r="F44" s="18" t="str">
        <x:v>Astra medium</x:v>
      </x:c>
      <x:c r="G44" s="18" t="str">
        <x:v>Дорогая, но понятная ниша.</x:v>
      </x:c>
    </x:row>
    <x:row r="45" ht="35" customHeight="1">
      <x:c r="A45" s="18" t="str">
        <x:v>Продвинутый за ≤35 с</x:v>
      </x:c>
      <x:c r="B45" s="18" t="n">
        <x:v>51</x:v>
      </x:c>
      <x:c r="C45" s="18" t="n">
        <x:v>2</x:v>
      </x:c>
      <x:c r="D45" s="18" t="n">
        <x:v>35</x:v>
      </x:c>
      <x:c r="E45" s="18" t="str">
        <x:v>E2E</x:v>
      </x:c>
      <x:c r="F45" s="18" t="str">
        <x:v>Opus medium</x:v>
      </x:c>
      <x:c r="G45" s="18" t="str">
        <x:v>Быстрее high при немного меньшем индексе.</x:v>
      </x:c>
    </x:row>
    <x:row r="46" ht="35" customHeight="1">
      <x:c r="A46" s="18" t="str">
        <x:v>Q≥54 за ≤45 с</x:v>
      </x:c>
      <x:c r="B46" s="18" t="n">
        <x:v>54</x:v>
      </x:c>
      <x:c r="C46" s="18" t="n">
        <x:v>2</x:v>
      </x:c>
      <x:c r="D46" s="18" t="n">
        <x:v>45</x:v>
      </x:c>
      <x:c r="E46" s="18" t="str">
        <x:v>E2E</x:v>
      </x:c>
      <x:c r="F46" s="18" t="str">
        <x:v>Opus high</x:v>
      </x:c>
      <x:c r="G46" s="18" t="str">
        <x:v>Лучшее высокое качество в этом бюджете.</x:v>
      </x:c>
    </x:row>
    <x:row r="47" ht="35" customHeight="1">
      <x:c r="A47" s="18" t="str">
        <x:v>Сложный бюджетный</x:v>
      </x:c>
      <x:c r="B47" s="18" t="n">
        <x:v>50</x:v>
      </x:c>
      <x:c r="C47" s="18" t="n">
        <x:v>0.4</x:v>
      </x:c>
      <x:c r="D47" s="18" t="n">
        <x:v>90</x:v>
      </x:c>
      <x:c r="E47" s="18" t="str">
        <x:v>E2E</x:v>
      </x:c>
      <x:c r="F47" s="18" t="str">
        <x:v>Sol high</x:v>
      </x:c>
      <x:c r="G47" s="18" t="str">
        <x:v>Самый дешёвый при Q≥50.</x:v>
      </x:c>
    </x:row>
    <x:row r="48" ht="35" customHeight="1">
      <x:c r="A48" s="18" t="str">
        <x:v>Бюджетный Q≥51</x:v>
      </x:c>
      <x:c r="B48" s="18" t="n">
        <x:v>51</x:v>
      </x:c>
      <x:c r="C48" s="18" t="n">
        <x:v>0.4</x:v>
      </x:c>
      <x:c r="D48" s="18" t="n">
        <x:v>90</x:v>
      </x:c>
      <x:c r="E48" s="18" t="str">
        <x:v>E2E</x:v>
      </x:c>
      <x:c r="F48" s="18" t="str">
        <x:v>Sol xhigh</x:v>
      </x:c>
      <x:c r="G48" s="18" t="str">
        <x:v>Выше индекс, ждать около 77 с.</x:v>
      </x:c>
    </x:row>
    <x:row r="49" ht="22" customHeight="1">
      <x:c r="A49" s="4"/>
      <x:c r="B49" s="4"/>
      <x:c r="C49" s="4"/>
      <x:c r="D49" s="4"/>
      <x:c r="E49" s="4"/>
      <x:c r="F49" s="4"/>
      <x:c r="G49" s="4"/>
    </x:row>
    <x:row r="50" ht="22" customHeight="1">
      <x:c r="A50" s="4"/>
      <x:c r="B50" s="4"/>
      <x:c r="C50" s="4"/>
      <x:c r="D50" s="4"/>
      <x:c r="E50" s="4"/>
      <x:c r="F50" s="4"/>
      <x:c r="G50" s="4"/>
    </x:row>
    <x:row r="51" ht="22" customHeight="1">
      <x:c r="A51" s="4"/>
      <x:c r="B51" s="4"/>
      <x:c r="C51" s="4"/>
      <x:c r="D51" s="4"/>
      <x:c r="E51" s="4"/>
      <x:c r="F51" s="4"/>
      <x:c r="G51" s="4"/>
    </x:row>
    <x:row r="52" ht="22" customHeight="1">
      <x:c r="A52" s="4"/>
      <x:c r="B52" s="4"/>
      <x:c r="C52" s="4"/>
      <x:c r="D52" s="4"/>
      <x:c r="E52" s="4"/>
      <x:c r="F52" s="4"/>
      <x:c r="G52" s="4"/>
    </x:row>
    <x:row r="53" ht="22" customHeight="1">
      <x:c r="A53" s="4"/>
      <x:c r="B53" s="4"/>
      <x:c r="C53" s="4"/>
      <x:c r="D53" s="4"/>
      <x:c r="E53" s="4"/>
      <x:c r="F53" s="4"/>
      <x:c r="G53" s="4"/>
    </x:row>
    <x:row r="54" ht="22" customHeight="1">
      <x:c r="A54" s="4"/>
      <x:c r="B54" s="4"/>
      <x:c r="C54" s="4"/>
      <x:c r="D54" s="4"/>
      <x:c r="E54" s="4"/>
      <x:c r="F54" s="4"/>
      <x:c r="G54" s="4"/>
    </x:row>
    <x:row r="55" ht="22" customHeight="1">
      <x:c r="A55" s="4"/>
      <x:c r="B55" s="4"/>
      <x:c r="C55" s="4"/>
      <x:c r="D55" s="4"/>
      <x:c r="E55" s="4"/>
      <x:c r="F55" s="4"/>
      <x:c r="G55" s="4"/>
    </x:row>
    <x:row r="56" ht="22" customHeight="1">
      <x:c r="A56" s="4"/>
      <x:c r="B56" s="4"/>
      <x:c r="C56" s="4"/>
      <x:c r="D56" s="4"/>
      <x:c r="E56" s="4"/>
      <x:c r="F56" s="4"/>
      <x:c r="G56" s="4"/>
    </x:row>
    <x:row r="57" ht="22" customHeight="1">
      <x:c r="A57" s="4"/>
      <x:c r="B57" s="4"/>
      <x:c r="C57" s="4"/>
      <x:c r="D57" s="4"/>
      <x:c r="E57" s="4"/>
      <x:c r="F57" s="4"/>
      <x:c r="G57" s="4"/>
    </x:row>
    <x:row r="58" ht="22" customHeight="1">
      <x:c r="A58" s="4"/>
      <x:c r="B58" s="4"/>
      <x:c r="C58" s="4"/>
      <x:c r="D58" s="4"/>
      <x:c r="E58" s="4"/>
      <x:c r="F58" s="4"/>
      <x:c r="G58" s="4"/>
    </x:row>
  </x:sheetData>
  <x:mergeCells>
    <x:mergeCell ref="A1:G2"/>
    <x:mergeCell ref="A3:G4"/>
    <x:mergeCell ref="D5:G8"/>
    <x:mergeCell ref="B10:G10"/>
  </x:mergeCells>
  <x:conditionalFormatting sqref="E14:E38">
    <x:cfRule type="expression" dxfId="3" priority="1">
      <x:formula>E14="Да"</x:formula>
    </x:cfRule>
  </x:conditionalFormatting>
  <x:dataValidations count="1">
    <x:dataValidation type="list" sqref="B8">
      <x:formula1>"Ответ 500 токенов,Декодирование задачи"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08bf56387274246"/>
  </x:tableParts>
</x:worksheet>
</file>

<file path=xl/worksheets/sheet6.xml><?xml version="1.0" encoding="utf-8"?>
<x:worksheet xmlns:x="http://schemas.openxmlformats.org/spreadsheetml/2006/main">
  <x:sheetFormatPr defaultRowHeight="15"/>
  <x:cols>
    <x:col min="1" max="1" width="37" hidden="0" customWidth="1"/>
    <x:col min="2" max="2" width="16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</x:cols>
  <x:sheetData>
    <x:row r="1" ht="25" customHeight="1">
      <x:c r="A1" s="16" t="str">
        <x:v>МЕТОДИКА И ОГРАНИЧЕНИЯ</x:v>
      </x:c>
      <x:c r="B1" s="16"/>
      <x:c r="C1" s="16"/>
      <x:c r="D1" s="16"/>
      <x:c r="E1" s="16"/>
      <x:c r="F1" s="16"/>
    </x:row>
    <x:row r="2" ht="25" customHeight="1">
      <x:c r="A2" s="16"/>
      <x:c r="B2" s="16"/>
      <x:c r="C2" s="16"/>
      <x:c r="D2" s="16"/>
      <x:c r="E2" s="16"/>
      <x:c r="F2" s="16"/>
    </x:row>
    <x:row r="3" ht="22" customHeight="1">
      <x:c r="A3" s="20" t="str">
        <x:v>Анализ на 30.09.2026. Все числовые исходные данные — из Model comparison.xlsx; онлайн-источники использованы только для трактовки метрик.</x:v>
      </x:c>
      <x:c r="B3" s="20"/>
      <x:c r="C3" s="20"/>
      <x:c r="D3" s="20"/>
      <x:c r="E3" s="20"/>
      <x:c r="F3" s="20"/>
    </x:row>
    <x:row r="4" ht="22" customHeight="1">
      <x:c r="A4" s="20"/>
      <x:c r="B4" s="20"/>
      <x:c r="C4" s="20"/>
      <x:c r="D4" s="20"/>
      <x:c r="E4" s="20"/>
      <x:c r="F4" s="20"/>
    </x:row>
    <x:row r="5" ht="22" customHeight="1">
      <x:c r="A5" s="4"/>
      <x:c r="B5" s="4"/>
      <x:c r="C5" s="4"/>
      <x:c r="D5" s="4"/>
      <x:c r="E5" s="4"/>
      <x:c r="F5" s="4"/>
    </x:row>
    <x:row r="6" ht="22" customHeight="1">
      <x:c r="A6" s="4"/>
      <x:c r="B6" s="4"/>
      <x:c r="C6" s="4"/>
      <x:c r="D6" s="4"/>
      <x:c r="E6" s="4"/>
      <x:c r="F6" s="4"/>
    </x:row>
    <x:row r="7" ht="52" customHeight="1">
      <x:c r="A7" s="18" t="str">
        <x:v>Небольшой прирост индекса</x:v>
      </x:c>
      <x:c r="B7" s="23" t="n">
        <x:v>2</x:v>
      </x:c>
      <x:c r="C7" s="18" t="str">
        <x:v>Порог в пунктах, не в процентах. Авторское правило, не статистическая значимость.</x:v>
      </x:c>
      <x:c r="D7" s="18"/>
      <x:c r="E7" s="18"/>
      <x:c r="F7" s="18"/>
    </x:row>
    <x:row r="8" ht="52" customHeight="1">
      <x:c r="A8" s="18" t="str">
        <x:v>Существенное удорожание / замедление</x:v>
      </x:c>
      <x:c r="B8" s="23" t="n">
        <x:v>2</x:v>
      </x:c>
      <x:c r="C8" s="18" t="str">
        <x:v>Множитель ×2. Если прирост ≤ порога и цена или E2E растёт ≥ ×2, переход отмечается для проверки.</x:v>
      </x:c>
      <x:c r="D8" s="18"/>
      <x:c r="E8" s="18"/>
      <x:c r="F8" s="18"/>
    </x:row>
    <x:row r="9" ht="52" customHeight="1">
      <x:c r="A9" s="18" t="str">
        <x:v>Допуск по E2E при поиске замены</x:v>
      </x:c>
      <x:c r="B9" s="26" t="n">
        <x:v>0.05</x:v>
      </x:c>
      <x:c r="C9" s="18" t="str">
        <x:v>5%: ищем более дешёвую модель с не меньшим индексом и не более чем на 5% медленным ответом.</x:v>
      </x:c>
      <x:c r="D9" s="18"/>
      <x:c r="E9" s="18"/>
      <x:c r="F9" s="18"/>
    </x:row>
    <x:row r="10" ht="22" customHeight="1">
      <x:c r="A10" s="4"/>
      <x:c r="B10" s="4"/>
      <x:c r="C10" s="4"/>
      <x:c r="D10" s="4"/>
      <x:c r="E10" s="4"/>
      <x:c r="F10" s="4"/>
    </x:row>
    <x:row r="11" ht="22" customHeight="1">
      <x:c r="A11" s="4"/>
      <x:c r="B11" s="4"/>
      <x:c r="C11" s="4"/>
      <x:c r="D11" s="4"/>
      <x:c r="E11" s="4"/>
      <x:c r="F11" s="4"/>
    </x:row>
    <x:row r="12" ht="40" customHeight="1">
      <x:c r="A12" s="30" t="str">
        <x:v>Понятие</x:v>
      </x:c>
      <x:c r="B12" s="30" t="str">
        <x:v>Пояснение</x:v>
      </x:c>
      <x:c r="C12" s="30" t="str"/>
      <x:c r="D12" s="30" t="str"/>
      <x:c r="E12" s="30" t="str"/>
      <x:c r="F12" s="30" t="str"/>
    </x:row>
    <x:row r="13" ht="45" customHeight="1">
      <x:c r="A13" s="18" t="str">
        <x:v>Качество</x:v>
      </x:c>
      <x:c r="B13" s="18" t="str">
        <x:v>Intelligence Index — общий ориентир. 48 пунктов не означает 48% успешных задач. Разница индекса не измеряет процент полезности.</x:v>
      </x:c>
      <x:c r="C13" s="18"/>
      <x:c r="D13" s="18"/>
      <x:c r="E13" s="18"/>
      <x:c r="F13" s="18"/>
    </x:row>
    <x:row r="14" ht="45" customHeight="1">
      <x:c r="A14" s="18" t="str">
        <x:v>Профиль задачи</x:v>
      </x:c>
      <x:c r="B14" s="18" t="str">
        <x:v>Для кода, работы с документами, бизнеса и научных задач учитывайте отдельные тесты. Доминирование по общему индексу не доказывает превосходство на каждой задаче.</x:v>
      </x:c>
      <x:c r="C14" s="18"/>
      <x:c r="D14" s="18"/>
      <x:c r="E14" s="18"/>
      <x:c r="F14" s="18"/>
    </x:row>
    <x:row r="15" ht="45" customHeight="1">
      <x:c r="A15" s="18" t="str">
        <x:v>Cost per Task</x:v>
      </x:c>
      <x:c r="B15" s="18" t="str">
        <x:v>Взвешенная стоимость задачи из набора AA, с учётом фактического расхода токенов. Это не цена одного сообщения на 500 токенов и не ваш производственный бюджет.</x:v>
      </x:c>
      <x:c r="C15" s="18"/>
      <x:c r="D15" s="18"/>
      <x:c r="E15" s="18"/>
      <x:c r="F15" s="18"/>
    </x:row>
    <x:row r="16" ht="45" customHeight="1">
      <x:c r="A16" s="18" t="str">
        <x:v>E2E</x:v>
      </x:c>
      <x:c r="B16" s="18" t="str">
        <x:v>Расчётное время ответа на 500 токенов, с начальной задержкой и мышлением. Это основной ориентир интерактивного ожидания в данном анализе.</x:v>
      </x:c>
      <x:c r="C16" s="18"/>
      <x:c r="D16" s="18"/>
      <x:c r="E16" s="18"/>
      <x:c r="F16" s="18"/>
    </x:row>
    <x:row r="17" ht="45" customHeight="1">
      <x:c r="A17" s="18" t="str">
        <x:v>Time per Task</x:v>
      </x:c>
      <x:c r="B17" s="18" t="str">
        <x:v>Взвешенное расчётное время декодирования токенов задачи AA. НЕ включает TTFT и накладные расходы; не является полным временем агентного задания.</x:v>
      </x:c>
      <x:c r="C17" s="18"/>
      <x:c r="D17" s="18"/>
      <x:c r="E17" s="18"/>
      <x:c r="F17" s="18"/>
    </x:row>
    <x:row r="18" ht="45" customHeight="1">
      <x:c r="A18" s="18" t="str">
        <x:v>Две шкалы времени</x:v>
      </x:c>
      <x:c r="B18" s="18" t="str">
        <x:v>E2E и Time per Task относятся к разным нагрузкам. Их нельзя складывать, усреднять или трактовать как замеры одного и того же запроса.</x:v>
      </x:c>
      <x:c r="C18" s="18"/>
      <x:c r="D18" s="18"/>
      <x:c r="E18" s="18"/>
      <x:c r="F18" s="18"/>
    </x:row>
    <x:row r="19" ht="45" customHeight="1">
      <x:c r="A19" s="18" t="str">
        <x:v>Смешанный тариф</x:v>
      </x:c>
      <x:c r="B19" s="18" t="str">
        <x:v>Price per 1M Tokens = 70% кэш + 20% вход + 10% выход. Состав нагрузки фиксированный; используйте свои доли для сметы.</x:v>
      </x:c>
      <x:c r="C19" s="18"/>
      <x:c r="D19" s="18"/>
      <x:c r="E19" s="18"/>
      <x:c r="F19" s="18"/>
    </x:row>
    <x:row r="20" ht="45" customHeight="1">
      <x:c r="A20" s="18" t="str">
        <x:v>Токенизация</x:v>
      </x:c>
      <x:c r="B20" s="18" t="str">
        <x:v>Тарифы и счётчики использования основаны на native tokens; скорость нормализуется. Поэтому вручную делить отображаемые токены на скорость ненадёжно.</x:v>
      </x:c>
      <x:c r="C20" s="18"/>
      <x:c r="D20" s="18"/>
      <x:c r="E20" s="18"/>
      <x:c r="F20" s="18"/>
    </x:row>
    <x:row r="21" ht="45" customHeight="1">
      <x:c r="A21" s="18" t="str">
        <x:v>Строгое Парето</x:v>
      </x:c>
      <x:c r="B21" s="18" t="str">
        <x:v>Модель исключается по выбранным метрикам, если другая имеет Q≥, цену≤, время≤ и хотя бы одно строгое улучшение. В файле округлённые значения.</x:v>
      </x:c>
      <x:c r="C21" s="18"/>
      <x:c r="D21" s="18"/>
      <x:c r="E21" s="18"/>
      <x:c r="F21" s="18"/>
    </x:row>
    <x:row r="22" ht="45" customHeight="1">
      <x:c r="A22" s="18" t="str">
        <x:v>Пары метрик</x:v>
      </x:c>
      <x:c r="B22" s="18" t="str">
        <x:v>Также рассчитаны отдельные границы Q–цена, Q–E2E и Q–декодирование. Они не заменяют трёхмерный выбор.</x:v>
      </x:c>
      <x:c r="C22" s="18"/>
      <x:c r="D22" s="18"/>
      <x:c r="E22" s="18"/>
      <x:c r="F22" s="18"/>
    </x:row>
    <x:row r="23" ht="45" customHeight="1">
      <x:c r="A23" s="18" t="str">
        <x:v>Неполные данные</x:v>
      </x:c>
      <x:c r="B23" s="18" t="str">
        <x:v>Sonnet 5.5 low: нет общего индекса, стоимости задачи, времени задачи и ряда других метрик. Не включён в полные рейтинги; пропуски не заменены нулями.</x:v>
      </x:c>
      <x:c r="C23" s="18"/>
      <x:c r="D23" s="18"/>
      <x:c r="E23" s="18"/>
      <x:c r="F23" s="18"/>
    </x:row>
    <x:row r="24" ht="45" customHeight="1">
      <x:c r="A24" s="18" t="str">
        <x:v>Повтор исходника</x:v>
      </x:c>
      <x:c r="B24" s="18" t="str">
        <x:v>Неподписанная строка 31 повторяет часть строки 30. Сохранена в Исходнике, но не используется в расчётах.</x:v>
      </x:c>
      <x:c r="C24" s="18"/>
      <x:c r="D24" s="18"/>
      <x:c r="E24" s="18"/>
      <x:c r="F24" s="18"/>
    </x:row>
    <x:row r="25" ht="45" customHeight="1">
      <x:c r="A25" s="18" t="str">
        <x:v>Статистические ограничения</x:v>
      </x:c>
      <x:c r="B25" s="18" t="str">
        <x:v>В файле нет доверительных интервалов и распределения задержек. Разницы 0,18 с или 1–2 пункта нельзя считать устойчивыми без повторной проверки.</x:v>
      </x:c>
      <x:c r="C25" s="18"/>
      <x:c r="D25" s="18"/>
      <x:c r="E25" s="18"/>
      <x:c r="F25" s="18"/>
    </x:row>
    <x:row r="26" ht="45" customHeight="1">
      <x:c r="A26" s="18" t="str">
        <x:v>Границы покрытия</x:v>
      </x:c>
      <x:c r="B26" s="18" t="str">
        <x:v>25 конфигураций, 6 семейств; это не полный рынок моделей. Рекомендации не распространяются на отсутствующие уровни reasoning.</x:v>
      </x:c>
      <x:c r="C26" s="18"/>
      <x:c r="D26" s="18"/>
      <x:c r="E26" s="18"/>
      <x:c r="F26" s="18"/>
    </x:row>
    <x:row r="27" ht="45" customHeight="1">
      <x:c r="A27" s="18" t="str">
        <x:v>Русский язык / голос</x:v>
      </x:c>
      <x:c r="B27" s="18" t="str">
        <x:v>Общий индекс в основном англоязычный. Русский стиль, голосовой диалог, barge-in, качество озвучивания и P95 latency в этой таблице не проверены.</x:v>
      </x:c>
      <x:c r="C27" s="18"/>
      <x:c r="D27" s="18"/>
      <x:c r="E27" s="18"/>
      <x:c r="F27" s="18"/>
    </x:row>
    <x:row r="28" ht="45" customHeight="1">
      <x:c r="A28" s="18" t="str">
        <x:v>Сценарии</x:v>
      </x:c>
      <x:c r="B28" s="18" t="str">
        <x:v>Все пороги и рекомендации — предложенная политика выбора. Для продакшена измеряйте стоимость принятого результата, долю исправлений и P50/P95.</x:v>
      </x:c>
      <x:c r="C28" s="18"/>
      <x:c r="D28" s="18"/>
      <x:c r="E28" s="18"/>
      <x:c r="F28" s="18"/>
    </x:row>
    <x:row r="29" ht="22" customHeight="1">
      <x:c r="A29" s="4"/>
      <x:c r="B29" s="4"/>
      <x:c r="C29" s="4"/>
      <x:c r="D29" s="4"/>
      <x:c r="E29" s="4"/>
      <x:c r="F29" s="4"/>
    </x:row>
    <x:row r="30" ht="22" customHeight="1">
      <x:c r="A30" s="4"/>
      <x:c r="B30" s="4"/>
      <x:c r="C30" s="4"/>
      <x:c r="D30" s="4"/>
      <x:c r="E30" s="4"/>
      <x:c r="F30" s="4"/>
    </x:row>
    <x:row r="31" ht="40" customHeight="1">
      <x:c r="A31" s="30" t="str">
        <x:v>Источники</x:v>
      </x:c>
      <x:c r="B31" s="30" t="str">
        <x:v>Значение / URL</x:v>
      </x:c>
      <x:c r="C31" s="30" t="str"/>
      <x:c r="D31" s="30" t="str"/>
      <x:c r="E31" s="30" t="str"/>
      <x:c r="F31" s="30" t="str"/>
    </x:row>
    <x:row r="32" ht="32" customHeight="1">
      <x:c r="A32" s="18" t="str">
        <x:v>Исходные числа</x:v>
      </x:c>
      <x:c r="B32" s="18" t="str">
        <x:v>Model comparison.xlsx · Лист1!A1:Z30 · приложен пользователем</x:v>
      </x:c>
      <x:c r="C32" s="18"/>
      <x:c r="D32" s="18"/>
      <x:c r="E32" s="18"/>
      <x:c r="F32" s="18"/>
    </x:row>
    <x:row r="33" ht="32" customHeight="1">
      <x:c r="A33" s="18" t="str">
        <x:v>Определения</x:v>
      </x:c>
      <x:c r="B33" s="18" t="str">
        <x:v>https://artificialanalysis.ai/methodology</x:v>
      </x:c>
      <x:c r="C33" s="18"/>
      <x:c r="D33" s="18"/>
      <x:c r="E33" s="18"/>
      <x:c r="F33" s="18"/>
    </x:row>
    <x:row r="34" ht="32" customHeight="1">
      <x:c r="A34" s="18" t="str">
        <x:v>Стоимость и время</x:v>
      </x:c>
      <x:c r="B34" s="18" t="str">
        <x:v>https://artificialanalysis.ai/models/comparisons</x:v>
      </x:c>
      <x:c r="C34" s="18"/>
      <x:c r="D34" s="18"/>
      <x:c r="E34" s="18"/>
      <x:c r="F34" s="18"/>
    </x:row>
    <x:row r="35" ht="32" customHeight="1">
      <x:c r="A35" s="18" t="str">
        <x:v>Состав индекса</x:v>
      </x:c>
      <x:c r="B35" s="18" t="str">
        <x:v>https://artificialanalysis.ai/methodology/intelligence-benchmarking</x:v>
      </x:c>
      <x:c r="C35" s="18"/>
      <x:c r="D35" s="18"/>
      <x:c r="E35" s="18"/>
      <x:c r="F35" s="18"/>
    </x:row>
    <x:row r="36" ht="32" customHeight="1">
      <x:c r="A36" s="18" t="str">
        <x:v>Измерение скорости</x:v>
      </x:c>
      <x:c r="B36" s="18" t="str">
        <x:v>https://artificialanalysis.ai/methodology/performance-benchmarking</x:v>
      </x:c>
      <x:c r="C36" s="18"/>
      <x:c r="D36" s="18"/>
      <x:c r="E36" s="18"/>
      <x:c r="F36" s="18"/>
    </x:row>
    <x:row r="37" ht="32" customHeight="1">
      <x:c r="A37" s="18" t="str">
        <x:v>Деловые задачи</x:v>
      </x:c>
      <x:c r="B37" s="18" t="str">
        <x:v>https://artificialanalysis.ai/evaluations/aa-briefcase</x:v>
      </x:c>
      <x:c r="C37" s="18"/>
      <x:c r="D37" s="18"/>
      <x:c r="E37" s="18"/>
      <x:c r="F37" s="18"/>
    </x:row>
    <x:row r="38" ht="32" customHeight="1">
      <x:c r="A38" s="18" t="str">
        <x:v>Работа с PDF</x:v>
      </x:c>
      <x:c r="B38" s="18" t="str">
        <x:v>https://artificialanalysis.ai/evaluations/gdp-pdf</x:v>
      </x:c>
      <x:c r="C38" s="18"/>
      <x:c r="D38" s="18"/>
      <x:c r="E38" s="18"/>
      <x:c r="F38" s="18"/>
    </x:row>
    <x:row r="39" ht="22" customHeight="1">
      <x:c r="A39" s="4"/>
      <x:c r="B39" s="4"/>
      <x:c r="C39" s="4"/>
      <x:c r="D39" s="4"/>
      <x:c r="E39" s="4"/>
      <x:c r="F39" s="4"/>
    </x:row>
    <x:row r="40" ht="22" customHeight="1">
      <x:c r="A40" s="4"/>
      <x:c r="B40" s="4"/>
      <x:c r="C40" s="4"/>
      <x:c r="D40" s="4"/>
      <x:c r="E40" s="4"/>
      <x:c r="F40" s="4"/>
    </x:row>
    <x:row r="41" ht="22" customHeight="1">
      <x:c r="A41" s="4"/>
      <x:c r="B41" s="4"/>
      <x:c r="C41" s="4"/>
      <x:c r="D41" s="4"/>
      <x:c r="E41" s="4"/>
      <x:c r="F41" s="4"/>
    </x:row>
    <x:row r="42" ht="22" customHeight="1">
      <x:c r="A42" s="4"/>
      <x:c r="B42" s="4"/>
      <x:c r="C42" s="4"/>
      <x:c r="D42" s="4"/>
      <x:c r="E42" s="4"/>
      <x:c r="F42" s="4"/>
    </x:row>
    <x:row r="43" ht="22" customHeight="1">
      <x:c r="A43" s="4"/>
      <x:c r="B43" s="4"/>
      <x:c r="C43" s="4"/>
      <x:c r="D43" s="4"/>
      <x:c r="E43" s="4"/>
      <x:c r="F43" s="4"/>
    </x:row>
    <x:row r="44" ht="22" customHeight="1">
      <x:c r="A44" s="4"/>
      <x:c r="B44" s="4"/>
      <x:c r="C44" s="4"/>
      <x:c r="D44" s="4"/>
      <x:c r="E44" s="4"/>
      <x:c r="F44" s="4"/>
    </x:row>
    <x:row r="45" ht="22" customHeight="1">
      <x:c r="A45" s="4"/>
      <x:c r="B45" s="4"/>
      <x:c r="C45" s="4"/>
      <x:c r="D45" s="4"/>
      <x:c r="E45" s="4"/>
      <x:c r="F45" s="4"/>
    </x:row>
    <x:row r="46" ht="22" customHeight="1">
      <x:c r="A46" s="4"/>
      <x:c r="B46" s="4"/>
      <x:c r="C46" s="4"/>
      <x:c r="D46" s="4"/>
      <x:c r="E46" s="4"/>
      <x:c r="F46" s="4"/>
    </x:row>
    <x:row r="47" ht="22" customHeight="1">
      <x:c r="A47" s="4"/>
      <x:c r="B47" s="4"/>
      <x:c r="C47" s="4"/>
      <x:c r="D47" s="4"/>
      <x:c r="E47" s="4"/>
      <x:c r="F47" s="4"/>
    </x:row>
    <x:row r="48" ht="22" customHeight="1">
      <x:c r="A48" s="4"/>
      <x:c r="B48" s="4"/>
      <x:c r="C48" s="4"/>
      <x:c r="D48" s="4"/>
      <x:c r="E48" s="4"/>
      <x:c r="F48" s="4"/>
    </x:row>
    <x:row r="49" ht="22" customHeight="1">
      <x:c r="A49" s="4"/>
      <x:c r="B49" s="4"/>
      <x:c r="C49" s="4"/>
      <x:c r="D49" s="4"/>
      <x:c r="E49" s="4"/>
      <x:c r="F49" s="4"/>
    </x:row>
    <x:row r="50" ht="22" customHeight="1">
      <x:c r="A50" s="4"/>
      <x:c r="B50" s="4"/>
      <x:c r="C50" s="4"/>
      <x:c r="D50" s="4"/>
      <x:c r="E50" s="4"/>
      <x:c r="F50" s="4"/>
    </x:row>
  </x:sheetData>
  <x:mergeCells>
    <x:mergeCell ref="A1:F2"/>
    <x:mergeCell ref="A3:F4"/>
    <x:mergeCell ref="C7:F7"/>
    <x:mergeCell ref="C8:F8"/>
    <x:mergeCell ref="C9:F9"/>
    <x:mergeCell ref="B13:F13"/>
    <x:mergeCell ref="B14:F14"/>
    <x:mergeCell ref="B15:F15"/>
    <x:mergeCell ref="B16:F16"/>
    <x:mergeCell ref="B17:F17"/>
    <x:mergeCell ref="B18:F18"/>
    <x:mergeCell ref="B19:F19"/>
    <x:mergeCell ref="B20:F20"/>
    <x:mergeCell ref="B21:F21"/>
    <x:mergeCell ref="B22:F22"/>
    <x:mergeCell ref="B23:F23"/>
    <x:mergeCell ref="B24:F24"/>
    <x:mergeCell ref="B25:F25"/>
    <x:mergeCell ref="B26:F26"/>
    <x:mergeCell ref="B27:F27"/>
    <x:mergeCell ref="B28:F28"/>
    <x:mergeCell ref="B32:F32"/>
    <x:mergeCell ref="B33:F33"/>
    <x:mergeCell ref="B34:F34"/>
    <x:mergeCell ref="B35:F35"/>
    <x:mergeCell ref="B36:F36"/>
    <x:mergeCell ref="B37:F37"/>
    <x:mergeCell ref="B38:F38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31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  <x:col min="8" max="8" width="23" hidden="0" customWidth="1"/>
    <x:col min="9" max="9" width="23" hidden="0" customWidth="1"/>
    <x:col min="10" max="10" width="23" hidden="0" customWidth="1"/>
    <x:col min="11" max="11" width="23" hidden="0" customWidth="1"/>
    <x:col min="12" max="12" width="23" hidden="0" customWidth="1"/>
    <x:col min="13" max="13" width="23" hidden="0" customWidth="1"/>
    <x:col min="14" max="14" width="23" hidden="0" customWidth="1"/>
    <x:col min="15" max="15" width="23" hidden="0" customWidth="1"/>
    <x:col min="16" max="16" width="23" hidden="0" customWidth="1"/>
    <x:col min="17" max="17" width="23" hidden="0" customWidth="1"/>
    <x:col min="18" max="18" width="23" hidden="0" customWidth="1"/>
    <x:col min="19" max="19" width="23" hidden="0" customWidth="1"/>
    <x:col min="20" max="20" width="23" hidden="0" customWidth="1"/>
    <x:col min="21" max="21" width="23" hidden="0" customWidth="1"/>
    <x:col min="22" max="22" width="23" hidden="0" customWidth="1"/>
    <x:col min="23" max="23" width="23" hidden="0" customWidth="1"/>
    <x:col min="24" max="24" width="23" hidden="0" customWidth="1"/>
    <x:col min="25" max="25" width="23" hidden="0" customWidth="1"/>
    <x:col min="26" max="26" width="23" hidden="0" customWidth="1"/>
  </x:cols>
  <x:sheetData>
    <x:row r="1" ht="116" customHeight="1">
      <x:c r="A1" s="8" t="str">
        <x:v>Model parameter. </x:v>
      </x:c>
      <x:c r="B1" s="8" t="str">
        <x:v>GPT-6.1 Sol (low)</x:v>
      </x:c>
      <x:c r="C1" s="8" t="str">
        <x:v>GPT-6.1 Sol (medium)</x:v>
      </x:c>
      <x:c r="D1" s="8" t="str">
        <x:v>GPT-6.1 Sol (high)</x:v>
      </x:c>
      <x:c r="E1" s="8" t="str">
        <x:v>GPT-6.1 Sol (xhigh)</x:v>
      </x:c>
      <x:c r="F1" s="8" t="str">
        <x:v>GPT-6.1 Sol (max)</x:v>
      </x:c>
      <x:c r="G1" s="8" t="str">
        <x:v>Claude Sonnet 5.5 (Adaptive Reasoning, Low Effort, Default Fallback)</x:v>
      </x:c>
      <x:c r="H1" s="8" t="str">
        <x:v>Claude Sonnet 5.5 (Adaptive Reasoning, Medium Effort, Default Fallback)</x:v>
      </x:c>
      <x:c r="I1" s="8" t="str">
        <x:v>Claude Sonnet 5.5 (Adaptive Reasoning, High Effort, Default Fallback)</x:v>
      </x:c>
      <x:c r="J1" s="8" t="str">
        <x:v>Claude Sonnet 5.5 (Adaptive Reasoning, Xhigh Effort, Default Fallback)</x:v>
      </x:c>
      <x:c r="K1" s="8" t="str">
        <x:v>Claude Sonnet 5.5 (Adaptive Reasoning, Max Effort, Default Fallback)</x:v>
      </x:c>
      <x:c r="L1" s="8" t="str">
        <x:v>Claude Opus 5.5 (Adaptive Reasoning, Low Effort, Default Fallback)</x:v>
      </x:c>
      <x:c r="M1" s="8" t="str">
        <x:v>Claude Opus 5.5 (Adaptive Reasoning, Medium Effort, Default Fallback)</x:v>
      </x:c>
      <x:c r="N1" s="8" t="str">
        <x:v>Claude Opus 5.5 (Adaptive Reasoning, High Effort, Default Fallback)</x:v>
      </x:c>
      <x:c r="O1" s="8" t="str">
        <x:v>Claude Opus 5.5 (Adaptive Reasoning, Xhigh Effort, Default Fallback)</x:v>
      </x:c>
      <x:c r="P1" s="8" t="str">
        <x:v>Claude Opus 5.5 (Adaptive Reasoning, Max Effort, Default Fallback)</x:v>
      </x:c>
      <x:c r="Q1" s="8" t="str">
        <x:v>GPT-6 Luna (max)</x:v>
      </x:c>
      <x:c r="R1" s="8" t="str">
        <x:v>GPT-6 Astra (medium)</x:v>
      </x:c>
      <x:c r="S1" s="8" t="str">
        <x:v>GPT-6 Astra (low)</x:v>
      </x:c>
      <x:c r="T1" s="8" t="str">
        <x:v>Claude Fable 5.1 (Adaptive Reasoning, Low Effort, Default Fallback)</x:v>
      </x:c>
      <x:c r="U1" s="8" t="str">
        <x:v>Claude Fable 5.1 (Adaptive Reasoning, Medium Effort, Default Fallback)</x:v>
      </x:c>
      <x:c r="V1" s="8" t="str">
        <x:v>GPT-6 Astra (high)</x:v>
      </x:c>
      <x:c r="W1" s="8" t="str">
        <x:v>GPT-6 Astra (xhigh)</x:v>
      </x:c>
      <x:c r="X1" s="8" t="str">
        <x:v>GPT-6 Astra (max)</x:v>
      </x:c>
      <x:c r="Y1" s="8" t="str">
        <x:v>Claude Fable 5.1 (Adaptive Reasoning, High Effort, Default Fallback)</x:v>
      </x:c>
      <x:c r="Z1" s="8" t="str">
        <x:v>Claude Fable 5.1 (Adaptive Reasoning, Xhigh Effort, Default Fallback)</x:v>
      </x:c>
    </x:row>
    <x:row r="2" ht="22" customHeight="1">
      <x:c r="A2" s="14" t="str">
        <x:v>Intelligence</x:v>
      </x:c>
      <x:c r="B2" s="14"/>
      <x:c r="C2" s="14"/>
      <x:c r="D2" s="14"/>
      <x:c r="E2" s="14"/>
      <x:c r="F2" s="14"/>
      <x:c r="G2" s="14"/>
      <x:c r="H2" s="14"/>
      <x:c r="I2" s="14"/>
      <x:c r="J2" s="14"/>
      <x:c r="K2" s="14"/>
      <x:c r="L2" s="14"/>
      <x:c r="M2" s="14"/>
      <x:c r="N2" s="14"/>
      <x:c r="O2" s="14"/>
      <x:c r="P2" s="14"/>
      <x:c r="Q2" s="14"/>
      <x:c r="R2" s="14"/>
      <x:c r="S2" s="14"/>
      <x:c r="T2" s="14"/>
      <x:c r="U2" s="14"/>
      <x:c r="V2" s="14"/>
      <x:c r="W2" s="14"/>
      <x:c r="X2" s="14"/>
      <x:c r="Y2" s="14"/>
      <x:c r="Z2" s="14"/>
    </x:row>
    <x:row r="3" ht="22" customHeight="1">
      <x:c r="A3" s="4" t="str">
        <x:v>Intelligence Index</x:v>
      </x:c>
      <x:c r="B3" s="4" t="n">
        <x:v>42</x:v>
      </x:c>
      <x:c r="C3" s="4" t="n">
        <x:v>48</x:v>
      </x:c>
      <x:c r="D3" s="4" t="n">
        <x:v>50</x:v>
      </x:c>
      <x:c r="E3" s="4" t="n">
        <x:v>51</x:v>
      </x:c>
      <x:c r="F3" s="4" t="n">
        <x:v>52</x:v>
      </x:c>
      <x:c r="G3" s="4"/>
      <x:c r="H3" s="4" t="n">
        <x:v>41</x:v>
      </x:c>
      <x:c r="I3" s="4" t="n">
        <x:v>47</x:v>
      </x:c>
      <x:c r="J3" s="4" t="n">
        <x:v>52</x:v>
      </x:c>
      <x:c r="K3" s="4" t="n">
        <x:v>56</x:v>
      </x:c>
      <x:c r="L3" s="4" t="n">
        <x:v>42</x:v>
      </x:c>
      <x:c r="M3" s="4" t="n">
        <x:v>51</x:v>
      </x:c>
      <x:c r="N3" s="4" t="n">
        <x:v>54</x:v>
      </x:c>
      <x:c r="O3" s="4" t="n">
        <x:v>56</x:v>
      </x:c>
      <x:c r="P3" s="4" t="n">
        <x:v>58</x:v>
      </x:c>
      <x:c r="Q3" s="4" t="n">
        <x:v>37</x:v>
      </x:c>
      <x:c r="R3" s="4" t="n">
        <x:v>50</x:v>
      </x:c>
      <x:c r="S3" s="4" t="n">
        <x:v>46</x:v>
      </x:c>
      <x:c r="T3" s="4" t="n">
        <x:v>47</x:v>
      </x:c>
      <x:c r="U3" s="4" t="n">
        <x:v>49</x:v>
      </x:c>
      <x:c r="V3" s="4" t="n">
        <x:v>51</x:v>
      </x:c>
      <x:c r="W3" s="4" t="n">
        <x:v>52</x:v>
      </x:c>
      <x:c r="X3" s="4" t="n">
        <x:v>53</x:v>
      </x:c>
      <x:c r="Y3" s="4" t="n">
        <x:v>51</x:v>
      </x:c>
      <x:c r="Z3" s="4" t="n">
        <x:v>53</x:v>
      </x:c>
    </x:row>
    <x:row r="4" ht="22" customHeight="1">
      <x:c r="A4" s="4" t="str">
        <x:v>AA-Briefcase v1.1</x:v>
      </x:c>
      <x:c r="B4" s="4" t="n">
        <x:v>1118</x:v>
      </x:c>
      <x:c r="C4" s="4" t="n">
        <x:v>1365</x:v>
      </x:c>
      <x:c r="D4" s="4" t="n">
        <x:v>1471</x:v>
      </x:c>
      <x:c r="E4" s="4" t="n">
        <x:v>1507</x:v>
      </x:c>
      <x:c r="F4" s="4" t="n">
        <x:v>1564</x:v>
      </x:c>
      <x:c r="G4" s="4"/>
      <x:c r="H4" s="4" t="n">
        <x:v>1461</x:v>
      </x:c>
      <x:c r="I4" s="4" t="n">
        <x:v>1634</x:v>
      </x:c>
      <x:c r="J4" s="4" t="n">
        <x:v>1746</x:v>
      </x:c>
      <x:c r="K4" s="4" t="n">
        <x:v>1811</x:v>
      </x:c>
      <x:c r="L4" s="4" t="n">
        <x:v>1285</x:v>
      </x:c>
      <x:c r="M4" s="4" t="n">
        <x:v>1642</x:v>
      </x:c>
      <x:c r="N4" s="4" t="n">
        <x:v>1705</x:v>
      </x:c>
      <x:c r="O4" s="4" t="n">
        <x:v>1780</x:v>
      </x:c>
      <x:c r="P4" s="4" t="n">
        <x:v>1822</x:v>
      </x:c>
      <x:c r="Q4" s="4" t="n">
        <x:v>1299</x:v>
      </x:c>
      <x:c r="R4" s="4" t="n">
        <x:v>1459</x:v>
      </x:c>
      <x:c r="S4" s="4" t="n">
        <x:v>1261</x:v>
      </x:c>
      <x:c r="T4" s="4" t="n">
        <x:v>1490</x:v>
      </x:c>
      <x:c r="U4" s="4" t="n">
        <x:v>1542</x:v>
      </x:c>
      <x:c r="V4" s="4" t="n">
        <x:v>1507</x:v>
      </x:c>
      <x:c r="W4" s="4" t="n">
        <x:v>1544</x:v>
      </x:c>
      <x:c r="X4" s="4" t="n">
        <x:v>1569</x:v>
      </x:c>
      <x:c r="Y4" s="4" t="n">
        <x:v>1592</x:v>
      </x:c>
      <x:c r="Z4" s="4" t="n">
        <x:v>1669</x:v>
      </x:c>
    </x:row>
    <x:row r="5" ht="22" customHeight="1">
      <x:c r="A5" s="4" t="str">
        <x:v>GDPval-AA v2.1</x:v>
      </x:c>
      <x:c r="B5" s="4" t="n">
        <x:v>1297</x:v>
      </x:c>
      <x:c r="C5" s="4" t="n">
        <x:v>1433</x:v>
      </x:c>
      <x:c r="D5" s="4" t="n">
        <x:v>1486</x:v>
      </x:c>
      <x:c r="E5" s="4" t="n">
        <x:v>1510</x:v>
      </x:c>
      <x:c r="F5" s="4" t="n">
        <x:v>1575</x:v>
      </x:c>
      <x:c r="G5" s="4" t="n">
        <x:v>1168</x:v>
      </x:c>
      <x:c r="H5" s="4" t="n">
        <x:v>1292</x:v>
      </x:c>
      <x:c r="I5" s="4" t="n">
        <x:v>1517</x:v>
      </x:c>
      <x:c r="J5" s="4" t="n">
        <x:v>1725</x:v>
      </x:c>
      <x:c r="K5" s="4" t="n">
        <x:v>1844</x:v>
      </x:c>
      <x:c r="L5" s="4" t="n">
        <x:v>1224</x:v>
      </x:c>
      <x:c r="M5" s="4" t="n">
        <x:v>1576</x:v>
      </x:c>
      <x:c r="N5" s="4" t="n">
        <x:v>1692</x:v>
      </x:c>
      <x:c r="O5" s="4" t="n">
        <x:v>1820</x:v>
      </x:c>
      <x:c r="P5" s="4" t="n">
        <x:v>1846</x:v>
      </x:c>
      <x:c r="Q5" s="4" t="n">
        <x:v>1367</x:v>
      </x:c>
      <x:c r="R5" s="4" t="n">
        <x:v>1468</x:v>
      </x:c>
      <x:c r="S5" s="4" t="n">
        <x:v>1366</x:v>
      </x:c>
      <x:c r="T5" s="4" t="n">
        <x:v>1450</x:v>
      </x:c>
      <x:c r="U5" s="4" t="n">
        <x:v>1536</x:v>
      </x:c>
      <x:c r="V5" s="4" t="n">
        <x:v>1485</x:v>
      </x:c>
      <x:c r="W5" s="4" t="n">
        <x:v>1516</x:v>
      </x:c>
      <x:c r="X5" s="4" t="n">
        <x:v>1542</x:v>
      </x:c>
      <x:c r="Y5" s="4" t="n">
        <x:v>1617</x:v>
      </x:c>
      <x:c r="Z5" s="4" t="n">
        <x:v>1721</x:v>
      </x:c>
    </x:row>
    <x:row r="6" ht="22" customHeight="1">
      <x:c r="A6" s="4" t="str">
        <x:v>AutomationBench-AA</x:v>
      </x:c>
      <x:c r="B6" s="4" t="n">
        <x:v>0.53</x:v>
      </x:c>
      <x:c r="C6" s="4" t="n">
        <x:v>0.63</x:v>
      </x:c>
      <x:c r="D6" s="4" t="n">
        <x:v>0.64</x:v>
      </x:c>
      <x:c r="E6" s="4" t="n">
        <x:v>0.67</x:v>
      </x:c>
      <x:c r="F6" s="4" t="n">
        <x:v>0.65</x:v>
      </x:c>
      <x:c r="G6" s="4" t="n">
        <x:v>0.5</x:v>
      </x:c>
      <x:c r="H6" s="4" t="n">
        <x:v>0.53</x:v>
      </x:c>
      <x:c r="I6" s="4" t="n">
        <x:v>0.59</x:v>
      </x:c>
      <x:c r="J6" s="4" t="n">
        <x:v>0.65</x:v>
      </x:c>
      <x:c r="K6" s="4" t="n">
        <x:v>0.71</x:v>
      </x:c>
      <x:c r="L6" s="4" t="n">
        <x:v>0.53</x:v>
      </x:c>
      <x:c r="M6" s="4" t="n">
        <x:v>0.61</x:v>
      </x:c>
      <x:c r="N6" s="4" t="n">
        <x:v>0.63</x:v>
      </x:c>
      <x:c r="O6" s="4" t="n">
        <x:v>0.65</x:v>
      </x:c>
      <x:c r="P6" s="4" t="n">
        <x:v>0.7</x:v>
      </x:c>
      <x:c r="Q6" s="4" t="n">
        <x:v>0.53</x:v>
      </x:c>
      <x:c r="R6" s="4" t="n">
        <x:v>0.65</x:v>
      </x:c>
      <x:c r="S6" s="4" t="n">
        <x:v>0.59</x:v>
      </x:c>
      <x:c r="T6" s="4" t="n">
        <x:v>0.52</x:v>
      </x:c>
      <x:c r="U6" s="4" t="n">
        <x:v>0.55</x:v>
      </x:c>
      <x:c r="V6" s="4" t="n">
        <x:v>0.67</x:v>
      </x:c>
      <x:c r="W6" s="4" t="n">
        <x:v>0.67</x:v>
      </x:c>
      <x:c r="X6" s="4" t="n">
        <x:v>0.68</x:v>
      </x:c>
      <x:c r="Y6" s="4" t="n">
        <x:v>0.55</x:v>
      </x:c>
      <x:c r="Z6" s="4" t="n">
        <x:v>0.58</x:v>
      </x:c>
    </x:row>
    <x:row r="7" ht="22" customHeight="1">
      <x:c r="A7" s="4" t="str">
        <x:v>Terminal-Bench 4.0</x:v>
      </x:c>
      <x:c r="B7" s="4" t="n">
        <x:v>0.31</x:v>
      </x:c>
      <x:c r="C7" s="4" t="n">
        <x:v>0.48</x:v>
      </x:c>
      <x:c r="D7" s="4" t="n">
        <x:v>0.52</x:v>
      </x:c>
      <x:c r="E7" s="4" t="n">
        <x:v>0.54</x:v>
      </x:c>
      <x:c r="F7" s="4" t="n">
        <x:v>0.56</x:v>
      </x:c>
      <x:c r="G7" s="4" t="n">
        <x:v>0.21</x:v>
      </x:c>
      <x:c r="H7" s="4" t="n">
        <x:v>0.3</x:v>
      </x:c>
      <x:c r="I7" s="4" t="n">
        <x:v>0.44</x:v>
      </x:c>
      <x:c r="J7" s="4" t="n">
        <x:v>0.57</x:v>
      </x:c>
      <x:c r="K7" s="4" t="n">
        <x:v>0.64</x:v>
      </x:c>
      <x:c r="L7" s="4" t="n">
        <x:v>0.31</x:v>
      </x:c>
      <x:c r="M7" s="4" t="n">
        <x:v>0.53</x:v>
      </x:c>
      <x:c r="N7" s="4" t="n">
        <x:v>0.57</x:v>
      </x:c>
      <x:c r="O7" s="4" t="n">
        <x:v>0.6</x:v>
      </x:c>
      <x:c r="P7" s="4" t="n">
        <x:v>0.6</x:v>
      </x:c>
      <x:c r="Q7" s="4" t="n">
        <x:v>0.13</x:v>
      </x:c>
      <x:c r="R7" s="4" t="n">
        <x:v>0.49</x:v>
      </x:c>
      <x:c r="S7" s="4" t="n">
        <x:v>0.42</x:v>
      </x:c>
      <x:c r="T7" s="4" t="n">
        <x:v>0.4</x:v>
      </x:c>
      <x:c r="U7" s="4" t="n">
        <x:v>0.45</x:v>
      </x:c>
      <x:c r="V7" s="4" t="n">
        <x:v>0.54</x:v>
      </x:c>
      <x:c r="W7" s="4" t="n">
        <x:v>0.6</x:v>
      </x:c>
      <x:c r="X7" s="4" t="n">
        <x:v>0.59</x:v>
      </x:c>
      <x:c r="Y7" s="4" t="n">
        <x:v>0.52</x:v>
      </x:c>
      <x:c r="Z7" s="4" t="n">
        <x:v>0.55</x:v>
      </x:c>
    </x:row>
    <x:row r="8" ht="22" customHeight="1">
      <x:c r="A8" s="4" t="str">
        <x:v>SciCode</x:v>
      </x:c>
      <x:c r="B8" s="4" t="n">
        <x:v>0.53</x:v>
      </x:c>
      <x:c r="C8" s="4" t="n">
        <x:v>0.53</x:v>
      </x:c>
      <x:c r="D8" s="4" t="n">
        <x:v>0.56</x:v>
      </x:c>
      <x:c r="E8" s="4" t="n">
        <x:v>0.56</x:v>
      </x:c>
      <x:c r="F8" s="4" t="n">
        <x:v>0.54</x:v>
      </x:c>
      <x:c r="G8" s="4" t="n">
        <x:v>0.49</x:v>
      </x:c>
      <x:c r="H8" s="4" t="n">
        <x:v>0.53</x:v>
      </x:c>
      <x:c r="I8" s="4" t="n">
        <x:v>0.54</x:v>
      </x:c>
      <x:c r="J8" s="4" t="n">
        <x:v>0.57</x:v>
      </x:c>
      <x:c r="K8" s="4" t="n">
        <x:v>0.61</x:v>
      </x:c>
      <x:c r="L8" s="4" t="n">
        <x:v>0.59</x:v>
      </x:c>
      <x:c r="M8" s="4" t="n">
        <x:v>0.59</x:v>
      </x:c>
      <x:c r="N8" s="4" t="n">
        <x:v>0.6</x:v>
      </x:c>
      <x:c r="O8" s="4" t="n">
        <x:v>0.65</x:v>
      </x:c>
      <x:c r="P8" s="4" t="n">
        <x:v>0.67</x:v>
      </x:c>
      <x:c r="Q8" s="4" t="n">
        <x:v>0.55</x:v>
      </x:c>
      <x:c r="R8" s="4" t="n">
        <x:v>0.54</x:v>
      </x:c>
      <x:c r="S8" s="4" t="n">
        <x:v>0.54</x:v>
      </x:c>
      <x:c r="T8" s="4" t="n">
        <x:v>0.57</x:v>
      </x:c>
      <x:c r="U8" s="4" t="n">
        <x:v>0.56</x:v>
      </x:c>
      <x:c r="V8" s="4" t="n">
        <x:v>0.55</x:v>
      </x:c>
      <x:c r="W8" s="4" t="n">
        <x:v>0.56</x:v>
      </x:c>
      <x:c r="X8" s="4" t="n">
        <x:v>0.56</x:v>
      </x:c>
      <x:c r="Y8" s="4" t="n">
        <x:v>0.59</x:v>
      </x:c>
      <x:c r="Z8" s="4" t="n">
        <x:v>0.61</x:v>
      </x:c>
    </x:row>
    <x:row r="9" ht="22" customHeight="1">
      <x:c r="A9" s="4" t="str">
        <x:v>Humanity's Last Exam</x:v>
      </x:c>
      <x:c r="B9" s="4" t="n">
        <x:v>0.47</x:v>
      </x:c>
      <x:c r="C9" s="4" t="n">
        <x:v>0.5</x:v>
      </x:c>
      <x:c r="D9" s="4" t="n">
        <x:v>0.51</x:v>
      </x:c>
      <x:c r="E9" s="4" t="n">
        <x:v>0.53</x:v>
      </x:c>
      <x:c r="F9" s="4" t="n">
        <x:v>0.53</x:v>
      </x:c>
      <x:c r="G9" s="4" t="n">
        <x:v>0.36</x:v>
      </x:c>
      <x:c r="H9" s="4" t="n">
        <x:v>0.4</x:v>
      </x:c>
      <x:c r="I9" s="4" t="n">
        <x:v>0.46</x:v>
      </x:c>
      <x:c r="J9" s="4" t="n">
        <x:v>0.5</x:v>
      </x:c>
      <x:c r="K9" s="4" t="n">
        <x:v>0.55</x:v>
      </x:c>
      <x:c r="L9" s="4" t="n">
        <x:v>0.48</x:v>
      </x:c>
      <x:c r="M9" s="4" t="n">
        <x:v>0.55</x:v>
      </x:c>
      <x:c r="N9" s="4" t="n">
        <x:v>0.56</x:v>
      </x:c>
      <x:c r="O9" s="4" t="n">
        <x:v>0.58</x:v>
      </x:c>
      <x:c r="P9" s="4" t="n">
        <x:v>0.61</x:v>
      </x:c>
      <x:c r="Q9" s="4" t="n">
        <x:v>0.39</x:v>
      </x:c>
      <x:c r="R9" s="4" t="n">
        <x:v>0.53</x:v>
      </x:c>
      <x:c r="S9" s="4" t="n">
        <x:v>0.49</x:v>
      </x:c>
      <x:c r="T9" s="4" t="n">
        <x:v>0.49</x:v>
      </x:c>
      <x:c r="U9" s="4" t="n">
        <x:v>0.54</x:v>
      </x:c>
      <x:c r="V9" s="4" t="n">
        <x:v>0.53</x:v>
      </x:c>
      <x:c r="W9" s="4" t="n">
        <x:v>0.55</x:v>
      </x:c>
      <x:c r="X9" s="4" t="n">
        <x:v>0.55</x:v>
      </x:c>
      <x:c r="Y9" s="4" t="n">
        <x:v>0.56</x:v>
      </x:c>
      <x:c r="Z9" s="4" t="n">
        <x:v>0.59</x:v>
      </x:c>
    </x:row>
    <x:row r="10" ht="22" customHeight="1">
      <x:c r="A10" s="4" t="str">
        <x:v>GDP.pdf</x:v>
      </x:c>
      <x:c r="B10" s="4" t="n">
        <x:v>0.27</x:v>
      </x:c>
      <x:c r="C10" s="4" t="n">
        <x:v>0.3</x:v>
      </x:c>
      <x:c r="D10" s="4" t="n">
        <x:v>0.32</x:v>
      </x:c>
      <x:c r="E10" s="4" t="n">
        <x:v>0.32</x:v>
      </x:c>
      <x:c r="F10" s="4" t="n">
        <x:v>0.31</x:v>
      </x:c>
      <x:c r="G10" s="4" t="n">
        <x:v>0.16</x:v>
      </x:c>
      <x:c r="H10" s="4" t="n">
        <x:v>0.2</x:v>
      </x:c>
      <x:c r="I10" s="4" t="n">
        <x:v>0.25</x:v>
      </x:c>
      <x:c r="J10" s="4" t="n">
        <x:v>0.25</x:v>
      </x:c>
      <x:c r="K10" s="4" t="n">
        <x:v>0.26</x:v>
      </x:c>
      <x:c r="L10" s="4" t="n">
        <x:v>0.26</x:v>
      </x:c>
      <x:c r="M10" s="4" t="n">
        <x:v>0.26</x:v>
      </x:c>
      <x:c r="N10" s="4" t="n">
        <x:v>0.29</x:v>
      </x:c>
      <x:c r="O10" s="4" t="n">
        <x:v>0.27</x:v>
      </x:c>
      <x:c r="P10" s="4" t="n">
        <x:v>0.26</x:v>
      </x:c>
      <x:c r="Q10" s="4" t="n">
        <x:v>0.2</x:v>
      </x:c>
      <x:c r="R10" s="4" t="n">
        <x:v>0.3</x:v>
      </x:c>
      <x:c r="S10" s="4" t="n">
        <x:v>0.3</x:v>
      </x:c>
      <x:c r="T10" s="4" t="n">
        <x:v>0.28</x:v>
      </x:c>
      <x:c r="U10" s="4" t="n">
        <x:v>0.27</x:v>
      </x:c>
      <x:c r="V10" s="4" t="n">
        <x:v>0.31</x:v>
      </x:c>
      <x:c r="W10" s="4" t="n">
        <x:v>0.32</x:v>
      </x:c>
      <x:c r="X10" s="4" t="n">
        <x:v>0.31</x:v>
      </x:c>
      <x:c r="Y10" s="4" t="n">
        <x:v>0.27</x:v>
      </x:c>
      <x:c r="Z10" s="4" t="n">
        <x:v>0.26</x:v>
      </x:c>
    </x:row>
    <x:row r="11" ht="22" customHeight="1">
      <x:c r="A11" s="4" t="str">
        <x:v>CritPt</x:v>
      </x:c>
      <x:c r="B11" s="4" t="n">
        <x:v>0.25</x:v>
      </x:c>
      <x:c r="C11" s="4" t="n">
        <x:v>0.28</x:v>
      </x:c>
      <x:c r="D11" s="4" t="n">
        <x:v>0.3</x:v>
      </x:c>
      <x:c r="E11" s="4" t="n">
        <x:v>0.32</x:v>
      </x:c>
      <x:c r="F11" s="4" t="n">
        <x:v>0.32</x:v>
      </x:c>
      <x:c r="G11" s="4" t="n">
        <x:v>0.11</x:v>
      </x:c>
      <x:c r="H11" s="4" t="n">
        <x:v>0.17</x:v>
      </x:c>
      <x:c r="I11" s="4" t="n">
        <x:v>0.25</x:v>
      </x:c>
      <x:c r="J11" s="4" t="n">
        <x:v>0.31</x:v>
      </x:c>
      <x:c r="K11" s="4" t="n">
        <x:v>0.31</x:v>
      </x:c>
      <x:c r="L11" s="4" t="n">
        <x:v>0.18</x:v>
      </x:c>
      <x:c r="M11" s="4" t="n">
        <x:v>0.28</x:v>
      </x:c>
      <x:c r="N11" s="4" t="n">
        <x:v>0.31</x:v>
      </x:c>
      <x:c r="O11" s="4" t="n">
        <x:v>0.32</x:v>
      </x:c>
      <x:c r="P11" s="4" t="n">
        <x:v>0.32</x:v>
      </x:c>
      <x:c r="Q11" s="4" t="n">
        <x:v>0.19</x:v>
      </x:c>
      <x:c r="R11" s="4" t="n">
        <x:v>0.29</x:v>
      </x:c>
      <x:c r="S11" s="4" t="n">
        <x:v>0.26</x:v>
      </x:c>
      <x:c r="T11" s="4" t="n">
        <x:v>0.28</x:v>
      </x:c>
      <x:c r="U11" s="4" t="n">
        <x:v>0.29</x:v>
      </x:c>
      <x:c r="V11" s="4" t="n">
        <x:v>0.29</x:v>
      </x:c>
      <x:c r="W11" s="4" t="n">
        <x:v>0.31</x:v>
      </x:c>
      <x:c r="X11" s="4" t="n">
        <x:v>0.32</x:v>
      </x:c>
      <x:c r="Y11" s="4" t="n">
        <x:v>0.3</x:v>
      </x:c>
      <x:c r="Z11" s="4" t="n">
        <x:v>0.31</x:v>
      </x:c>
    </x:row>
    <x:row r="12" ht="22" customHeight="1">
      <x:c r="A12" s="4" t="str">
        <x:v>AA-Omniscience</x:v>
      </x:c>
      <x:c r="B12" s="4" t="n">
        <x:v>38</x:v>
      </x:c>
      <x:c r="C12" s="4" t="n">
        <x:v>40</x:v>
      </x:c>
      <x:c r="D12" s="4" t="n">
        <x:v>41</x:v>
      </x:c>
      <x:c r="E12" s="4" t="n">
        <x:v>41</x:v>
      </x:c>
      <x:c r="F12" s="4" t="n">
        <x:v>42</x:v>
      </x:c>
      <x:c r="G12" s="4" t="n">
        <x:v>19</x:v>
      </x:c>
      <x:c r="H12" s="4" t="n">
        <x:v>20</x:v>
      </x:c>
      <x:c r="I12" s="4" t="n">
        <x:v>21</x:v>
      </x:c>
      <x:c r="J12" s="4" t="n">
        <x:v>24</x:v>
      </x:c>
      <x:c r="K12" s="4" t="n">
        <x:v>32</x:v>
      </x:c>
      <x:c r="L12" s="4" t="n">
        <x:v>39</x:v>
      </x:c>
      <x:c r="M12" s="4" t="n">
        <x:v>40</x:v>
      </x:c>
      <x:c r="N12" s="4" t="n">
        <x:v>41</x:v>
      </x:c>
      <x:c r="O12" s="4" t="n">
        <x:v>43</x:v>
      </x:c>
      <x:c r="P12" s="4" t="n">
        <x:v>46</x:v>
      </x:c>
      <x:c r="Q12" s="4" t="n">
        <x:v>1</x:v>
      </x:c>
      <x:c r="R12" s="4" t="n">
        <x:v>42</x:v>
      </x:c>
      <x:c r="S12" s="4" t="n">
        <x:v>41</x:v>
      </x:c>
      <x:c r="T12" s="4" t="n">
        <x:v>34</x:v>
      </x:c>
      <x:c r="U12" s="4" t="n">
        <x:v>38</x:v>
      </x:c>
      <x:c r="V12" s="4" t="n">
        <x:v>44</x:v>
      </x:c>
      <x:c r="W12" s="4" t="n">
        <x:v>43</x:v>
      </x:c>
      <x:c r="X12" s="4" t="n">
        <x:v>43</x:v>
      </x:c>
      <x:c r="Y12" s="4" t="n">
        <x:v>41</x:v>
      </x:c>
      <x:c r="Z12" s="4" t="n">
        <x:v>42</x:v>
      </x:c>
    </x:row>
    <x:row r="13" ht="22" customHeight="1">
      <x:c r="A13" s="4" t="str">
        <x:v>AA-LCR v1.1</x:v>
      </x:c>
      <x:c r="B13" s="4" t="n">
        <x:v>0.84</x:v>
      </x:c>
      <x:c r="C13" s="4" t="n">
        <x:v>0.83</x:v>
      </x:c>
      <x:c r="D13" s="4" t="n">
        <x:v>0.82</x:v>
      </x:c>
      <x:c r="E13" s="4" t="n">
        <x:v>0.8</x:v>
      </x:c>
      <x:c r="F13" s="4" t="n">
        <x:v>0.83</x:v>
      </x:c>
      <x:c r="G13" s="4" t="n">
        <x:v>0.76</x:v>
      </x:c>
      <x:c r="H13" s="4" t="n">
        <x:v>0.76</x:v>
      </x:c>
      <x:c r="I13" s="4" t="n">
        <x:v>0.78</x:v>
      </x:c>
      <x:c r="J13" s="4" t="n">
        <x:v>0.8</x:v>
      </x:c>
      <x:c r="K13" s="4" t="n">
        <x:v>0.83</x:v>
      </x:c>
      <x:c r="L13" s="4" t="n">
        <x:v>0.81</x:v>
      </x:c>
      <x:c r="M13" s="4" t="n">
        <x:v>0.84</x:v>
      </x:c>
      <x:c r="N13" s="4" t="n">
        <x:v>0.83</x:v>
      </x:c>
      <x:c r="O13" s="4" t="n">
        <x:v>0.85</x:v>
      </x:c>
      <x:c r="P13" s="4" t="n">
        <x:v>0.85</x:v>
      </x:c>
      <x:c r="Q13" s="4" t="n">
        <x:v>0.83</x:v>
      </x:c>
      <x:c r="R13" s="4" t="n">
        <x:v>0.8</x:v>
      </x:c>
      <x:c r="S13" s="4" t="n">
        <x:v>0.8</x:v>
      </x:c>
      <x:c r="T13" s="4" t="n">
        <x:v>0.82</x:v>
      </x:c>
      <x:c r="U13" s="4" t="n">
        <x:v>0.85</x:v>
      </x:c>
      <x:c r="V13" s="4" t="n">
        <x:v>0.8</x:v>
      </x:c>
      <x:c r="W13" s="4" t="n">
        <x:v>0.8</x:v>
      </x:c>
      <x:c r="X13" s="4" t="n">
        <x:v>0.81</x:v>
      </x:c>
      <x:c r="Y13" s="4" t="n">
        <x:v>0.84</x:v>
      </x:c>
      <x:c r="Z13" s="4" t="n">
        <x:v>0.83</x:v>
      </x:c>
    </x:row>
    <x:row r="14" ht="22" customHeight="1">
      <x:c r="A14" s="14" t="str">
        <x:v>Cost</x:v>
      </x:c>
      <x:c r="B14" s="14"/>
      <x:c r="C14" s="14"/>
      <x:c r="D14" s="14"/>
      <x:c r="E14" s="14"/>
      <x:c r="F14" s="14"/>
      <x:c r="G14" s="14"/>
      <x:c r="H14" s="14"/>
      <x:c r="I14" s="14"/>
      <x:c r="J14" s="14"/>
      <x:c r="K14" s="14"/>
      <x:c r="L14" s="14"/>
      <x:c r="M14" s="14"/>
      <x:c r="N14" s="14"/>
      <x:c r="O14" s="14"/>
      <x:c r="P14" s="14"/>
      <x:c r="Q14" s="14"/>
      <x:c r="R14" s="14"/>
      <x:c r="S14" s="14"/>
      <x:c r="T14" s="14"/>
      <x:c r="U14" s="14"/>
      <x:c r="V14" s="14"/>
      <x:c r="W14" s="14"/>
      <x:c r="X14" s="14"/>
      <x:c r="Y14" s="14"/>
      <x:c r="Z14" s="14"/>
    </x:row>
    <x:row r="15" ht="22" customHeight="1">
      <x:c r="A15" s="4" t="str">
        <x:v>Price per 1M Tokens</x:v>
      </x:c>
      <x:c r="B15" s="4" t="str">
        <x:v>$1.47</x:v>
      </x:c>
      <x:c r="C15" s="4" t="str">
        <x:v>$1.47</x:v>
      </x:c>
      <x:c r="D15" s="4" t="str">
        <x:v>$1.47</x:v>
      </x:c>
      <x:c r="E15" s="4" t="str">
        <x:v>$1.47</x:v>
      </x:c>
      <x:c r="F15" s="4" t="str">
        <x:v>$1.47</x:v>
      </x:c>
      <x:c r="G15" s="4" t="str">
        <x:v>$1.54</x:v>
      </x:c>
      <x:c r="H15" s="4" t="str">
        <x:v>$1.54</x:v>
      </x:c>
      <x:c r="I15" s="4" t="str">
        <x:v>$1.54</x:v>
      </x:c>
      <x:c r="J15" s="4" t="str">
        <x:v>$1.54</x:v>
      </x:c>
      <x:c r="K15" s="4" t="str">
        <x:v>$1.54</x:v>
      </x:c>
      <x:c r="L15" s="4" t="str">
        <x:v>$2.94</x:v>
      </x:c>
      <x:c r="M15" s="4" t="str">
        <x:v>$2.94</x:v>
      </x:c>
      <x:c r="N15" s="4" t="str">
        <x:v>$2.94</x:v>
      </x:c>
      <x:c r="O15" s="4" t="str">
        <x:v>$2.94</x:v>
      </x:c>
      <x:c r="P15" s="4" t="str">
        <x:v>$2.94</x:v>
      </x:c>
      <x:c r="Q15" s="4" t="str">
        <x:v>$0.077</x:v>
      </x:c>
      <x:c r="R15" s="4" t="str">
        <x:v>$7.70</x:v>
      </x:c>
      <x:c r="S15" s="4" t="str">
        <x:v>$7.70</x:v>
      </x:c>
      <x:c r="T15" s="4" t="str">
        <x:v>$7.175</x:v>
      </x:c>
      <x:c r="U15" s="4" t="str">
        <x:v>$7.175</x:v>
      </x:c>
      <x:c r="V15" s="4" t="str">
        <x:v>$7.70</x:v>
      </x:c>
      <x:c r="W15" s="4" t="str">
        <x:v>$7.70</x:v>
      </x:c>
      <x:c r="X15" s="4" t="str">
        <x:v>$7.70</x:v>
      </x:c>
      <x:c r="Y15" s="4" t="str">
        <x:v>$7.175</x:v>
      </x:c>
      <x:c r="Z15" s="4" t="str">
        <x:v>$7.175</x:v>
      </x:c>
    </x:row>
    <x:row r="16" ht="22" customHeight="1">
      <x:c r="A16" s="4" t="str">
        <x:v>Input Price per 1M Tokens</x:v>
      </x:c>
      <x:c r="B16" s="4" t="str">
        <x:v>$2.00</x:v>
      </x:c>
      <x:c r="C16" s="4" t="str">
        <x:v>$2.00</x:v>
      </x:c>
      <x:c r="D16" s="4" t="str">
        <x:v>$2.00</x:v>
      </x:c>
      <x:c r="E16" s="4" t="str">
        <x:v>$2.00</x:v>
      </x:c>
      <x:c r="F16" s="4" t="str">
        <x:v>$2.00</x:v>
      </x:c>
      <x:c r="G16" s="4" t="str">
        <x:v>$2.00</x:v>
      </x:c>
      <x:c r="H16" s="4" t="str">
        <x:v>$2.00</x:v>
      </x:c>
      <x:c r="I16" s="4" t="str">
        <x:v>$2.00</x:v>
      </x:c>
      <x:c r="J16" s="4" t="str">
        <x:v>$2.00</x:v>
      </x:c>
      <x:c r="K16" s="4" t="str">
        <x:v>$2.00</x:v>
      </x:c>
      <x:c r="L16" s="4" t="str">
        <x:v>$4.00</x:v>
      </x:c>
      <x:c r="M16" s="4" t="str">
        <x:v>$4.00</x:v>
      </x:c>
      <x:c r="N16" s="4" t="str">
        <x:v>$4.00</x:v>
      </x:c>
      <x:c r="O16" s="4" t="str">
        <x:v>$4.00</x:v>
      </x:c>
      <x:c r="P16" s="4" t="str">
        <x:v>$4.00</x:v>
      </x:c>
      <x:c r="Q16" s="4" t="str">
        <x:v>$0.10</x:v>
      </x:c>
      <x:c r="R16" s="4" t="str">
        <x:v>$10.00</x:v>
      </x:c>
      <x:c r="S16" s="4" t="str">
        <x:v>$10.00</x:v>
      </x:c>
      <x:c r="T16" s="4" t="str">
        <x:v>$10.00</x:v>
      </x:c>
      <x:c r="U16" s="4" t="str">
        <x:v>$10.00</x:v>
      </x:c>
      <x:c r="V16" s="4" t="str">
        <x:v>$10.00</x:v>
      </x:c>
      <x:c r="W16" s="4" t="str">
        <x:v>$10.00</x:v>
      </x:c>
      <x:c r="X16" s="4" t="str">
        <x:v>$10.00</x:v>
      </x:c>
      <x:c r="Y16" s="4" t="str">
        <x:v>$10.00</x:v>
      </x:c>
      <x:c r="Z16" s="4" t="str">
        <x:v>$10.00</x:v>
      </x:c>
    </x:row>
    <x:row r="17" ht="22" customHeight="1">
      <x:c r="A17" s="4" t="str">
        <x:v>Output Price per 1M Tokens</x:v>
      </x:c>
      <x:c r="B17" s="4" t="str">
        <x:v>$10.00</x:v>
      </x:c>
      <x:c r="C17" s="4" t="str">
        <x:v>$10.00</x:v>
      </x:c>
      <x:c r="D17" s="4" t="str">
        <x:v>$10.00</x:v>
      </x:c>
      <x:c r="E17" s="4" t="str">
        <x:v>$10.00</x:v>
      </x:c>
      <x:c r="F17" s="4" t="str">
        <x:v>$10.00</x:v>
      </x:c>
      <x:c r="G17" s="4" t="str">
        <x:v>$10.00</x:v>
      </x:c>
      <x:c r="H17" s="4" t="str">
        <x:v>$10.00</x:v>
      </x:c>
      <x:c r="I17" s="4" t="str">
        <x:v>$10.00</x:v>
      </x:c>
      <x:c r="J17" s="4" t="str">
        <x:v>$10.00</x:v>
      </x:c>
      <x:c r="K17" s="4" t="str">
        <x:v>$10.00</x:v>
      </x:c>
      <x:c r="L17" s="4" t="str">
        <x:v>$20.00</x:v>
      </x:c>
      <x:c r="M17" s="4" t="str">
        <x:v>$20.00</x:v>
      </x:c>
      <x:c r="N17" s="4" t="str">
        <x:v>$20.00</x:v>
      </x:c>
      <x:c r="O17" s="4" t="str">
        <x:v>$20.00</x:v>
      </x:c>
      <x:c r="P17" s="4" t="str">
        <x:v>$20.00</x:v>
      </x:c>
      <x:c r="Q17" s="4" t="str">
        <x:v>$0.50</x:v>
      </x:c>
      <x:c r="R17" s="4" t="str">
        <x:v>$50.00</x:v>
      </x:c>
      <x:c r="S17" s="4" t="str">
        <x:v>$50.00</x:v>
      </x:c>
      <x:c r="T17" s="4" t="str">
        <x:v>$50.00</x:v>
      </x:c>
      <x:c r="U17" s="4" t="str">
        <x:v>$50.00</x:v>
      </x:c>
      <x:c r="V17" s="4" t="str">
        <x:v>$50.00</x:v>
      </x:c>
      <x:c r="W17" s="4" t="str">
        <x:v>$50.00</x:v>
      </x:c>
      <x:c r="X17" s="4" t="str">
        <x:v>$50.00</x:v>
      </x:c>
      <x:c r="Y17" s="4" t="str">
        <x:v>$50.00</x:v>
      </x:c>
      <x:c r="Z17" s="4" t="str">
        <x:v>$50.00</x:v>
      </x:c>
    </x:row>
    <x:row r="18" ht="22" customHeight="1">
      <x:c r="A18" s="4" t="str">
        <x:v>Cache Hit Price per 1M Tokens</x:v>
      </x:c>
      <x:c r="B18" s="4" t="str">
        <x:v>$0.10</x:v>
      </x:c>
      <x:c r="C18" s="4" t="str">
        <x:v>$0.10</x:v>
      </x:c>
      <x:c r="D18" s="4" t="str">
        <x:v>$0.10</x:v>
      </x:c>
      <x:c r="E18" s="4" t="str">
        <x:v>$0.10</x:v>
      </x:c>
      <x:c r="F18" s="4" t="str">
        <x:v>$0.10</x:v>
      </x:c>
      <x:c r="G18" s="4" t="str">
        <x:v>$0.20</x:v>
      </x:c>
      <x:c r="H18" s="4" t="str">
        <x:v>$0.20</x:v>
      </x:c>
      <x:c r="I18" s="4" t="str">
        <x:v>$0.20</x:v>
      </x:c>
      <x:c r="J18" s="4" t="str">
        <x:v>$0.20</x:v>
      </x:c>
      <x:c r="K18" s="4" t="str">
        <x:v>$0.20</x:v>
      </x:c>
      <x:c r="L18" s="4" t="str">
        <x:v>$0.20</x:v>
      </x:c>
      <x:c r="M18" s="4" t="str">
        <x:v>$0.20</x:v>
      </x:c>
      <x:c r="N18" s="4" t="str">
        <x:v>$0.20</x:v>
      </x:c>
      <x:c r="O18" s="4" t="str">
        <x:v>$0.20</x:v>
      </x:c>
      <x:c r="P18" s="4" t="str">
        <x:v>$0.20</x:v>
      </x:c>
      <x:c r="Q18" s="4" t="str">
        <x:v>$0.01</x:v>
      </x:c>
      <x:c r="R18" s="4" t="str">
        <x:v>$1.00</x:v>
      </x:c>
      <x:c r="S18" s="4" t="str">
        <x:v>$1.00</x:v>
      </x:c>
      <x:c r="T18" s="4" t="str">
        <x:v>$0.25</x:v>
      </x:c>
      <x:c r="U18" s="4" t="str">
        <x:v>$0.25</x:v>
      </x:c>
      <x:c r="V18" s="4" t="str">
        <x:v>$1.00</x:v>
      </x:c>
      <x:c r="W18" s="4" t="str">
        <x:v>$1.00</x:v>
      </x:c>
      <x:c r="X18" s="4" t="str">
        <x:v>$1.00</x:v>
      </x:c>
      <x:c r="Y18" s="4" t="str">
        <x:v>$0.25</x:v>
      </x:c>
      <x:c r="Z18" s="4" t="str">
        <x:v>$0.25</x:v>
      </x:c>
    </x:row>
    <x:row r="19" ht="22" customHeight="1">
      <x:c r="A19" s="4" t="str">
        <x:v>Cost per Task</x:v>
      </x:c>
      <x:c r="B19" s="4" t="str">
        <x:v>$0.13</x:v>
      </x:c>
      <x:c r="C19" s="4" t="str">
        <x:v>$0.21</x:v>
      </x:c>
      <x:c r="D19" s="4" t="str">
        <x:v>$0.32</x:v>
      </x:c>
      <x:c r="E19" s="4" t="str">
        <x:v>$0.39</x:v>
      </x:c>
      <x:c r="F19" s="4" t="str">
        <x:v>$0.72</x:v>
      </x:c>
      <x:c r="G19" s="4"/>
      <x:c r="H19" s="4" t="str">
        <x:v>$0.59</x:v>
      </x:c>
      <x:c r="I19" s="4" t="str">
        <x:v>$1.08</x:v>
      </x:c>
      <x:c r="J19" s="4" t="str">
        <x:v>$2.74</x:v>
      </x:c>
      <x:c r="K19" s="4" t="str">
        <x:v>$7.60</x:v>
      </x:c>
      <x:c r="L19" s="4" t="str">
        <x:v>$0.55</x:v>
      </x:c>
      <x:c r="M19" s="4" t="str">
        <x:v>$1.34</x:v>
      </x:c>
      <x:c r="N19" s="4" t="str">
        <x:v>$1.82</x:v>
      </x:c>
      <x:c r="O19" s="4" t="str">
        <x:v>$3.46</x:v>
      </x:c>
      <x:c r="P19" s="4" t="str">
        <x:v>$5.98</x:v>
      </x:c>
      <x:c r="Q19" s="4" t="str">
        <x:v>$0.07</x:v>
      </x:c>
      <x:c r="R19" s="4" t="str">
        <x:v>$1.54</x:v>
      </x:c>
      <x:c r="S19" s="4" t="str">
        <x:v>$0.82</x:v>
      </x:c>
      <x:c r="T19" s="4" t="str">
        <x:v>$2.37</x:v>
      </x:c>
      <x:c r="U19" s="4" t="str">
        <x:v>$2.98</x:v>
      </x:c>
      <x:c r="V19" s="4" t="str">
        <x:v>$1.73</x:v>
      </x:c>
      <x:c r="W19" s="4" t="str">
        <x:v>$2.31</x:v>
      </x:c>
      <x:c r="X19" s="4" t="str">
        <x:v>$3.26</x:v>
      </x:c>
      <x:c r="Y19" s="4" t="str">
        <x:v>$3.91</x:v>
      </x:c>
      <x:c r="Z19" s="4" t="str">
        <x:v>$5.98</x:v>
      </x:c>
    </x:row>
    <x:row r="20" ht="22" customHeight="1">
      <x:c r="A20" s="4" t="str">
        <x:v>Cost to Run Intelligence Index</x:v>
      </x:c>
      <x:c r="B20" s="4" t="str">
        <x:v>$250</x:v>
      </x:c>
      <x:c r="C20" s="4" t="str">
        <x:v>$361</x:v>
      </x:c>
      <x:c r="D20" s="4" t="str">
        <x:v>$521</x:v>
      </x:c>
      <x:c r="E20" s="4" t="str">
        <x:v>$662</x:v>
      </x:c>
      <x:c r="F20" s="4" t="str">
        <x:v>$1,082</x:v>
      </x:c>
      <x:c r="G20" s="4"/>
      <x:c r="H20" s="4" t="str">
        <x:v>$701</x:v>
      </x:c>
      <x:c r="I20" s="4" t="str">
        <x:v>$1,176</x:v>
      </x:c>
      <x:c r="J20" s="4" t="str">
        <x:v>$2,738</x:v>
      </x:c>
      <x:c r="K20" s="4" t="str">
        <x:v>$8,977</x:v>
      </x:c>
      <x:c r="L20" s="4" t="str">
        <x:v>$860</x:v>
      </x:c>
      <x:c r="M20" s="4" t="str">
        <x:v>$1,627</x:v>
      </x:c>
      <x:c r="N20" s="4" t="str">
        <x:v>$2,172</x:v>
      </x:c>
      <x:c r="O20" s="4" t="str">
        <x:v>$4,057</x:v>
      </x:c>
      <x:c r="P20" s="4" t="str">
        <x:v>$8,708</x:v>
      </x:c>
      <x:c r="Q20" s="4" t="str">
        <x:v>$122</x:v>
      </x:c>
      <x:c r="R20" s="4" t="str">
        <x:v>$2,434</x:v>
      </x:c>
      <x:c r="S20" s="4" t="str">
        <x:v>$1,537</x:v>
      </x:c>
      <x:c r="T20" s="4" t="str">
        <x:v>$3,158</x:v>
      </x:c>
      <x:c r="U20" s="4" t="str">
        <x:v>$3,983</x:v>
      </x:c>
      <x:c r="V20" s="4" t="str">
        <x:v>$2,925</x:v>
      </x:c>
      <x:c r="W20" s="4" t="str">
        <x:v>$3,803</x:v>
      </x:c>
      <x:c r="X20" s="4" t="str">
        <x:v>$5,324</x:v>
      </x:c>
      <x:c r="Y20" s="4" t="str">
        <x:v>$5,242</x:v>
      </x:c>
      <x:c r="Z20" s="4" t="str">
        <x:v>$9,063</x:v>
      </x:c>
    </x:row>
    <x:row r="21" ht="22" customHeight="1">
      <x:c r="A21" s="14" t="str">
        <x:v>Token Use</x:v>
      </x:c>
      <x:c r="B21" s="14"/>
      <x:c r="C21" s="14"/>
      <x:c r="D21" s="14"/>
      <x:c r="E21" s="14"/>
      <x:c r="F21" s="14"/>
      <x:c r="G21" s="14"/>
      <x:c r="H21" s="14"/>
      <x:c r="I21" s="14"/>
      <x:c r="J21" s="14"/>
      <x:c r="K21" s="14"/>
      <x:c r="L21" s="14"/>
      <x:c r="M21" s="14"/>
      <x:c r="N21" s="14"/>
      <x:c r="O21" s="14"/>
      <x:c r="P21" s="14"/>
      <x:c r="Q21" s="14"/>
      <x:c r="R21" s="14"/>
      <x:c r="S21" s="14"/>
      <x:c r="T21" s="14"/>
      <x:c r="U21" s="14"/>
      <x:c r="V21" s="14"/>
      <x:c r="W21" s="14"/>
      <x:c r="X21" s="14"/>
      <x:c r="Y21" s="14"/>
      <x:c r="Z21" s="14"/>
    </x:row>
    <x:row r="22" ht="22" customHeight="1">
      <x:c r="A22" s="4" t="str">
        <x:v>Output Tokens per Task</x:v>
      </x:c>
      <x:c r="B22" s="4" t="str">
        <x:v>4k</x:v>
      </x:c>
      <x:c r="C22" s="4" t="str">
        <x:v>8k</x:v>
      </x:c>
      <x:c r="D22" s="4" t="str">
        <x:v>13k</x:v>
      </x:c>
      <x:c r="E22" s="4" t="str">
        <x:v>18k</x:v>
      </x:c>
      <x:c r="F22" s="4" t="str">
        <x:v>38k</x:v>
      </x:c>
      <x:c r="G22" s="4"/>
      <x:c r="H22" s="4" t="str">
        <x:v>19k</x:v>
      </x:c>
      <x:c r="I22" s="4" t="str">
        <x:v>34k</x:v>
      </x:c>
      <x:c r="J22" s="4" t="str">
        <x:v>74k</x:v>
      </x:c>
      <x:c r="K22" s="4" t="str">
        <x:v>193k</x:v>
      </x:c>
      <x:c r="L22" s="4" t="str">
        <x:v>10k</x:v>
      </x:c>
      <x:c r="M22" s="4" t="str">
        <x:v>26k</x:v>
      </x:c>
      <x:c r="N22" s="4" t="str">
        <x:v>36k</x:v>
      </x:c>
      <x:c r="O22" s="4" t="str">
        <x:v>66k</x:v>
      </x:c>
      <x:c r="P22" s="4" t="str">
        <x:v>119k</x:v>
      </x:c>
      <x:c r="Q22" s="4" t="str">
        <x:v>50k</x:v>
      </x:c>
      <x:c r="R22" s="4" t="str">
        <x:v>10k</x:v>
      </x:c>
      <x:c r="S22" s="4" t="str">
        <x:v>4k</x:v>
      </x:c>
      <x:c r="T22" s="4" t="str">
        <x:v>22k</x:v>
      </x:c>
      <x:c r="U22" s="4" t="str">
        <x:v>28k</x:v>
      </x:c>
      <x:c r="V22" s="4" t="str">
        <x:v>12k</x:v>
      </x:c>
      <x:c r="W22" s="4" t="str">
        <x:v>17k</x:v>
      </x:c>
      <x:c r="X22" s="4" t="str">
        <x:v>27k</x:v>
      </x:c>
      <x:c r="Y22" s="4" t="str">
        <x:v>38k</x:v>
      </x:c>
      <x:c r="Z22" s="4" t="str">
        <x:v>61k</x:v>
      </x:c>
    </x:row>
    <x:row r="23" ht="22" customHeight="1">
      <x:c r="A23" s="4" t="str">
        <x:v>Reasoning Tokens per Task</x:v>
      </x:c>
      <x:c r="B23" s="4" t="str">
        <x:v>1k</x:v>
      </x:c>
      <x:c r="C23" s="4" t="str">
        <x:v>3k</x:v>
      </x:c>
      <x:c r="D23" s="4" t="str">
        <x:v>6k</x:v>
      </x:c>
      <x:c r="E23" s="4" t="str">
        <x:v>9k</x:v>
      </x:c>
      <x:c r="F23" s="4" t="str">
        <x:v>25k</x:v>
      </x:c>
      <x:c r="G23" s="4"/>
      <x:c r="H23" s="4" t="str">
        <x:v>8k</x:v>
      </x:c>
      <x:c r="I23" s="4" t="str">
        <x:v>18k</x:v>
      </x:c>
      <x:c r="J23" s="4" t="str">
        <x:v>48k</x:v>
      </x:c>
      <x:c r="K23" s="4" t="str">
        <x:v>142k</x:v>
      </x:c>
      <x:c r="L23" s="4" t="str">
        <x:v>3k</x:v>
      </x:c>
      <x:c r="M23" s="4" t="str">
        <x:v>12k</x:v>
      </x:c>
      <x:c r="N23" s="4" t="str">
        <x:v>18k</x:v>
      </x:c>
      <x:c r="O23" s="4" t="str">
        <x:v>40k</x:v>
      </x:c>
      <x:c r="P23" s="4" t="str">
        <x:v>84k</x:v>
      </x:c>
      <x:c r="Q23" s="4" t="str">
        <x:v>39k</x:v>
      </x:c>
      <x:c r="R23" s="4" t="str">
        <x:v>3k</x:v>
      </x:c>
      <x:c r="S23" s="4" t="n">
        <x:v>938</x:v>
      </x:c>
      <x:c r="T23" s="4" t="str">
        <x:v>8k</x:v>
      </x:c>
      <x:c r="U23" s="4" t="str">
        <x:v>12k</x:v>
      </x:c>
      <x:c r="V23" s="4" t="str">
        <x:v>5k</x:v>
      </x:c>
      <x:c r="W23" s="4" t="str">
        <x:v>9k</x:v>
      </x:c>
      <x:c r="X23" s="4" t="str">
        <x:v>17k</x:v>
      </x:c>
      <x:c r="Y23" s="4" t="str">
        <x:v>19k</x:v>
      </x:c>
      <x:c r="Z23" s="4" t="str">
        <x:v>34k</x:v>
      </x:c>
    </x:row>
    <x:row r="24" ht="22" customHeight="1">
      <x:c r="A24" s="4" t="str">
        <x:v>Output Tokens to Run Intelligence Index</x:v>
      </x:c>
      <x:c r="B24" s="4" t="str">
        <x:v>9M</x:v>
      </x:c>
      <x:c r="C24" s="4" t="str">
        <x:v>15M</x:v>
      </x:c>
      <x:c r="D24" s="4" t="str">
        <x:v>25M</x:v>
      </x:c>
      <x:c r="E24" s="4" t="str">
        <x:v>36M</x:v>
      </x:c>
      <x:c r="F24" s="4" t="str">
        <x:v>67M</x:v>
      </x:c>
      <x:c r="G24" s="4"/>
      <x:c r="H24" s="4" t="str">
        <x:v>29M</x:v>
      </x:c>
      <x:c r="I24" s="4" t="str">
        <x:v>50M</x:v>
      </x:c>
      <x:c r="J24" s="4" t="str">
        <x:v>104M</x:v>
      </x:c>
      <x:c r="K24" s="4" t="str">
        <x:v>411M</x:v>
      </x:c>
      <x:c r="L24" s="4" t="str">
        <x:v>20M</x:v>
      </x:c>
      <x:c r="M24" s="4" t="str">
        <x:v>38M</x:v>
      </x:c>
      <x:c r="N24" s="4" t="str">
        <x:v>53M</x:v>
      </x:c>
      <x:c r="O24" s="4" t="str">
        <x:v>100M</x:v>
      </x:c>
      <x:c r="P24" s="4" t="str">
        <x:v>260M</x:v>
      </x:c>
      <x:c r="Q24" s="4" t="str">
        <x:v>145M</x:v>
      </x:c>
      <x:c r="R24" s="4" t="str">
        <x:v>19M</x:v>
      </x:c>
      <x:c r="S24" s="4" t="str">
        <x:v>10M</x:v>
      </x:c>
      <x:c r="T24" s="4" t="str">
        <x:v>33M</x:v>
      </x:c>
      <x:c r="U24" s="4" t="str">
        <x:v>44M</x:v>
      </x:c>
      <x:c r="V24" s="4" t="str">
        <x:v>26M</x:v>
      </x:c>
      <x:c r="W24" s="4" t="str">
        <x:v>38M</x:v>
      </x:c>
      <x:c r="X24" s="4" t="str">
        <x:v>60M</x:v>
      </x:c>
      <x:c r="Y24" s="4" t="str">
        <x:v>62M</x:v>
      </x:c>
      <x:c r="Z24" s="4" t="str">
        <x:v>121M</x:v>
      </x:c>
    </x:row>
    <x:row r="25" ht="22" customHeight="1">
      <x:c r="A25" s="14" t="str">
        <x:v>Performance</x:v>
      </x:c>
      <x:c r="B25" s="14"/>
      <x:c r="C25" s="14"/>
      <x:c r="D25" s="14"/>
      <x:c r="E25" s="14"/>
      <x:c r="F25" s="14"/>
      <x:c r="G25" s="14"/>
      <x:c r="H25" s="14"/>
      <x:c r="I25" s="14"/>
      <x:c r="J25" s="14"/>
      <x:c r="K25" s="14"/>
      <x:c r="L25" s="14"/>
      <x:c r="M25" s="14"/>
      <x:c r="N25" s="14"/>
      <x:c r="O25" s="14"/>
      <x:c r="P25" s="14"/>
      <x:c r="Q25" s="14"/>
      <x:c r="R25" s="14"/>
      <x:c r="S25" s="14"/>
      <x:c r="T25" s="14"/>
      <x:c r="U25" s="14"/>
      <x:c r="V25" s="14"/>
      <x:c r="W25" s="14"/>
      <x:c r="X25" s="14"/>
      <x:c r="Y25" s="14"/>
      <x:c r="Z25" s="14"/>
    </x:row>
    <x:row r="26" ht="22" customHeight="1">
      <x:c r="A26" s="4" t="str">
        <x:v>Output Speed</x:v>
      </x:c>
      <x:c r="B26" s="4" t="str">
        <x:v>68 tokens/s</x:v>
      </x:c>
      <x:c r="C26" s="4" t="str">
        <x:v>59 tokens/s</x:v>
      </x:c>
      <x:c r="D26" s="4" t="str">
        <x:v>65 tokens/s</x:v>
      </x:c>
      <x:c r="E26" s="4" t="str">
        <x:v>64 tokens/s</x:v>
      </x:c>
      <x:c r="F26" s="4" t="str">
        <x:v>69 tokens/s</x:v>
      </x:c>
      <x:c r="G26" s="4" t="str">
        <x:v>86 tokens/s</x:v>
      </x:c>
      <x:c r="H26" s="4" t="str">
        <x:v>90 tokens/s</x:v>
      </x:c>
      <x:c r="I26" s="4" t="str">
        <x:v>92 tokens/s</x:v>
      </x:c>
      <x:c r="J26" s="4" t="str">
        <x:v>103 tokens/s</x:v>
      </x:c>
      <x:c r="K26" s="4" t="str">
        <x:v>139 tokens/s</x:v>
      </x:c>
      <x:c r="L26" s="4" t="str">
        <x:v>72 tokens/s</x:v>
      </x:c>
      <x:c r="M26" s="4" t="str">
        <x:v>73 tokens/s</x:v>
      </x:c>
      <x:c r="N26" s="4" t="str">
        <x:v>74 tokens/s</x:v>
      </x:c>
      <x:c r="O26" s="4" t="str">
        <x:v>80 tokens/s</x:v>
      </x:c>
      <x:c r="P26" s="4" t="str">
        <x:v>92 tokens/s</x:v>
      </x:c>
      <x:c r="Q26" s="4" t="str">
        <x:v>145 tokens/s</x:v>
      </x:c>
      <x:c r="R26" s="4" t="str">
        <x:v>45 tokens/s</x:v>
      </x:c>
      <x:c r="S26" s="4" t="str">
        <x:v>46 tokens/s</x:v>
      </x:c>
      <x:c r="T26" s="4" t="str">
        <x:v>48 tokens/s</x:v>
      </x:c>
      <x:c r="U26" s="4" t="str">
        <x:v>50 tokens/s</x:v>
      </x:c>
      <x:c r="V26" s="4" t="str">
        <x:v>47 tokens/s</x:v>
      </x:c>
      <x:c r="W26" s="4" t="str">
        <x:v>49 tokens/s</x:v>
      </x:c>
      <x:c r="X26" s="4" t="str">
        <x:v>55 tokens/s</x:v>
      </x:c>
      <x:c r="Y26" s="4" t="str">
        <x:v>51 tokens/s</x:v>
      </x:c>
      <x:c r="Z26" s="4" t="str">
        <x:v>61 tokens/s</x:v>
      </x:c>
    </x:row>
    <x:row r="27" ht="22" customHeight="1">
      <x:c r="A27" s="4" t="str">
        <x:v>Time to First Token</x:v>
      </x:c>
      <x:c r="B27" s="4" t="str">
        <x:v>2.08s</x:v>
      </x:c>
      <x:c r="C27" s="4" t="str">
        <x:v>5.72s</x:v>
      </x:c>
      <x:c r="D27" s="4" t="str">
        <x:v>57.97s</x:v>
      </x:c>
      <x:c r="E27" s="4" t="str">
        <x:v>69.20s</x:v>
      </x:c>
      <x:c r="F27" s="4" t="str">
        <x:v>205.87s</x:v>
      </x:c>
      <x:c r="G27" s="4" t="str">
        <x:v>1.05s</x:v>
      </x:c>
      <x:c r="H27" s="4" t="str">
        <x:v>1.34s</x:v>
      </x:c>
      <x:c r="I27" s="4" t="str">
        <x:v>14.48s</x:v>
      </x:c>
      <x:c r="J27" s="4" t="str">
        <x:v>33.50s</x:v>
      </x:c>
      <x:c r="K27" s="4" t="str">
        <x:v>407.24s</x:v>
      </x:c>
      <x:c r="L27" s="4" t="str">
        <x:v>14.25s</x:v>
      </x:c>
      <x:c r="M27" s="4" t="str">
        <x:v>24.20s</x:v>
      </x:c>
      <x:c r="N27" s="4" t="str">
        <x:v>33.20s</x:v>
      </x:c>
      <x:c r="O27" s="4" t="str">
        <x:v>129.75s</x:v>
      </x:c>
      <x:c r="P27" s="4" t="str">
        <x:v>694.00s</x:v>
      </x:c>
      <x:c r="Q27" s="4" t="str">
        <x:v>114.99s</x:v>
      </x:c>
      <x:c r="R27" s="4" t="str">
        <x:v>5.89s</x:v>
      </x:c>
      <x:c r="S27" s="4" t="str">
        <x:v>2.97s</x:v>
      </x:c>
      <x:c r="T27" s="4" t="str">
        <x:v>4.55s</x:v>
      </x:c>
      <x:c r="U27" s="4" t="str">
        <x:v>8.37s</x:v>
      </x:c>
      <x:c r="V27" s="4" t="str">
        <x:v>49.79s</x:v>
      </x:c>
      <x:c r="W27" s="4" t="str">
        <x:v>126.25s</x:v>
      </x:c>
      <x:c r="X27" s="4" t="str">
        <x:v>290.98s</x:v>
      </x:c>
      <x:c r="Y27" s="4" t="str">
        <x:v>28.97s</x:v>
      </x:c>
      <x:c r="Z27" s="4" t="str">
        <x:v>108.02s</x:v>
      </x:c>
    </x:row>
    <x:row r="28" ht="22" customHeight="1">
      <x:c r="A28" s="4" t="str">
        <x:v>Time to First Answer Token</x:v>
      </x:c>
      <x:c r="B28" s="4" t="str">
        <x:v>2.08s</x:v>
      </x:c>
      <x:c r="C28" s="4" t="str">
        <x:v>5.72s</x:v>
      </x:c>
      <x:c r="D28" s="4" t="str">
        <x:v>57.97s</x:v>
      </x:c>
      <x:c r="E28" s="4" t="str">
        <x:v>69.20s</x:v>
      </x:c>
      <x:c r="F28" s="4" t="str">
        <x:v>205.87s</x:v>
      </x:c>
      <x:c r="G28" s="4" t="str">
        <x:v>1.05s</x:v>
      </x:c>
      <x:c r="H28" s="4" t="str">
        <x:v>1.34s</x:v>
      </x:c>
      <x:c r="I28" s="4" t="str">
        <x:v>14.48s</x:v>
      </x:c>
      <x:c r="J28" s="4" t="str">
        <x:v>33.50s</x:v>
      </x:c>
      <x:c r="K28" s="4" t="str">
        <x:v>407.24s</x:v>
      </x:c>
      <x:c r="L28" s="4" t="str">
        <x:v>14.25s</x:v>
      </x:c>
      <x:c r="M28" s="4" t="str">
        <x:v>24.20s</x:v>
      </x:c>
      <x:c r="N28" s="4" t="str">
        <x:v>33.20s</x:v>
      </x:c>
      <x:c r="O28" s="4" t="str">
        <x:v>129.75s</x:v>
      </x:c>
      <x:c r="P28" s="4" t="str">
        <x:v>694.00s</x:v>
      </x:c>
      <x:c r="Q28" s="4" t="str">
        <x:v>114.99s</x:v>
      </x:c>
      <x:c r="R28" s="4" t="str">
        <x:v>5.89s</x:v>
      </x:c>
      <x:c r="S28" s="4" t="str">
        <x:v>2.97s</x:v>
      </x:c>
      <x:c r="T28" s="4" t="str">
        <x:v>4.55s</x:v>
      </x:c>
      <x:c r="U28" s="4" t="str">
        <x:v>8.37s</x:v>
      </x:c>
      <x:c r="V28" s="4" t="str">
        <x:v>49.79s</x:v>
      </x:c>
      <x:c r="W28" s="4" t="str">
        <x:v>126.25s</x:v>
      </x:c>
      <x:c r="X28" s="4" t="str">
        <x:v>290.98s</x:v>
      </x:c>
      <x:c r="Y28" s="4" t="str">
        <x:v>28.97s</x:v>
      </x:c>
      <x:c r="Z28" s="4" t="str">
        <x:v>108.02s</x:v>
      </x:c>
    </x:row>
    <x:row r="29" ht="22" customHeight="1">
      <x:c r="A29" s="4" t="str">
        <x:v>End-to-End Response Time</x:v>
      </x:c>
      <x:c r="B29" s="4" t="str">
        <x:v>9.43s</x:v>
      </x:c>
      <x:c r="C29" s="4" t="str">
        <x:v>14.13s</x:v>
      </x:c>
      <x:c r="D29" s="4" t="str">
        <x:v>65.68s</x:v>
      </x:c>
      <x:c r="E29" s="4" t="str">
        <x:v>77.01s</x:v>
      </x:c>
      <x:c r="F29" s="4" t="str">
        <x:v>213.08s</x:v>
      </x:c>
      <x:c r="G29" s="4" t="str">
        <x:v>6.86s</x:v>
      </x:c>
      <x:c r="H29" s="4" t="str">
        <x:v>6.87s</x:v>
      </x:c>
      <x:c r="I29" s="4" t="str">
        <x:v>19.94s</x:v>
      </x:c>
      <x:c r="J29" s="4" t="str">
        <x:v>38.35s</x:v>
      </x:c>
      <x:c r="K29" s="4" t="str">
        <x:v>410.84s</x:v>
      </x:c>
      <x:c r="L29" s="4" t="str">
        <x:v>21.18s</x:v>
      </x:c>
      <x:c r="M29" s="4" t="str">
        <x:v>31.03s</x:v>
      </x:c>
      <x:c r="N29" s="4" t="str">
        <x:v>39.97s</x:v>
      </x:c>
      <x:c r="O29" s="4" t="str">
        <x:v>136.04s</x:v>
      </x:c>
      <x:c r="P29" s="4" t="str">
        <x:v>699.43s</x:v>
      </x:c>
      <x:c r="Q29" s="4" t="str">
        <x:v>118.43s</x:v>
      </x:c>
      <x:c r="R29" s="4" t="str">
        <x:v>16.90s</x:v>
      </x:c>
      <x:c r="S29" s="4" t="str">
        <x:v>13.95s</x:v>
      </x:c>
      <x:c r="T29" s="4" t="str">
        <x:v>15.03s</x:v>
      </x:c>
      <x:c r="U29" s="4" t="str">
        <x:v>18.33s</x:v>
      </x:c>
      <x:c r="V29" s="4" t="str">
        <x:v>60.48s</x:v>
      </x:c>
      <x:c r="W29" s="4" t="str">
        <x:v>136.38s</x:v>
      </x:c>
      <x:c r="X29" s="4" t="str">
        <x:v>300.06s</x:v>
      </x:c>
      <x:c r="Y29" s="4" t="str">
        <x:v>38.78s</x:v>
      </x:c>
      <x:c r="Z29" s="4" t="str">
        <x:v>116.20s</x:v>
      </x:c>
    </x:row>
    <x:row r="30" ht="22" customHeight="1">
      <x:c r="A30" s="4" t="str">
        <x:v>Time per Task</x:v>
      </x:c>
      <x:c r="B30" s="4" t="str">
        <x:v>58.46s</x:v>
      </x:c>
      <x:c r="C30" s="4" t="str">
        <x:v>135.85s</x:v>
      </x:c>
      <x:c r="D30" s="4" t="str">
        <x:v>206.33s</x:v>
      </x:c>
      <x:c r="E30" s="4" t="str">
        <x:v>280.18s</x:v>
      </x:c>
      <x:c r="F30" s="4" t="str">
        <x:v>546.64s</x:v>
      </x:c>
      <x:c r="G30" s="4"/>
      <x:c r="H30" s="4" t="str">
        <x:v>135.15s</x:v>
      </x:c>
      <x:c r="I30" s="4" t="str">
        <x:v>227.91s</x:v>
      </x:c>
      <x:c r="J30" s="4" t="str">
        <x:v>439.10s</x:v>
      </x:c>
      <x:c r="K30" s="4" t="str">
        <x:v>860.14s</x:v>
      </x:c>
      <x:c r="L30" s="4" t="str">
        <x:v>87.13s</x:v>
      </x:c>
      <x:c r="M30" s="4" t="str">
        <x:v>217.95s</x:v>
      </x:c>
      <x:c r="N30" s="4" t="str">
        <x:v>295.69s</x:v>
      </x:c>
      <x:c r="O30" s="4" t="str">
        <x:v>506.09s</x:v>
      </x:c>
      <x:c r="P30" s="4" t="str">
        <x:v>820.14s</x:v>
      </x:c>
      <x:c r="Q30" s="4" t="str">
        <x:v>345.76s</x:v>
      </x:c>
      <x:c r="R30" s="4" t="str">
        <x:v>209.69s</x:v>
      </x:c>
      <x:c r="S30" s="4" t="str">
        <x:v>97.94s</x:v>
      </x:c>
      <x:c r="T30" s="4" t="str">
        <x:v>275.46s</x:v>
      </x:c>
      <x:c r="U30" s="4" t="str">
        <x:v>331.77s</x:v>
      </x:c>
      <x:c r="V30" s="4" t="str">
        <x:v>250.59s</x:v>
      </x:c>
      <x:c r="W30" s="4" t="str">
        <x:v>341.42s</x:v>
      </x:c>
      <x:c r="X30" s="4" t="str">
        <x:v>483.09s</x:v>
      </x:c>
      <x:c r="Y30" s="4" t="str">
        <x:v>444.07s</x:v>
      </x:c>
      <x:c r="Z30" s="4" t="str">
        <x:v>613.26s</x:v>
      </x:c>
    </x:row>
    <x:row r="31" ht="22" customHeight="1">
      <x:c r="A31" s="4"/>
      <x:c r="B31" s="4"/>
      <x:c r="C31" s="4"/>
      <x:c r="D31" s="4"/>
      <x:c r="E31" s="4"/>
      <x:c r="F31" s="4"/>
      <x:c r="G31" s="4"/>
      <x:c r="H31" s="4"/>
      <x:c r="I31" s="4"/>
      <x:c r="J31" s="4"/>
      <x:c r="K31" s="4"/>
      <x:c r="L31" s="4" t="str">
        <x:v>87.13s</x:v>
      </x:c>
      <x:c r="M31" s="4" t="str">
        <x:v>217.95s</x:v>
      </x:c>
      <x:c r="N31" s="4" t="str">
        <x:v>295.69s</x:v>
      </x:c>
      <x:c r="O31" s="4" t="str">
        <x:v>506.09s</x:v>
      </x:c>
      <x:c r="P31" s="4" t="str">
        <x:v>820.14s</x:v>
      </x:c>
      <x:c r="Q31" s="4" t="str">
        <x:v>345.76s</x:v>
      </x:c>
      <x:c r="R31" s="4" t="str">
        <x:v>209.69s</x:v>
      </x:c>
      <x:c r="S31" s="4" t="str">
        <x:v>97.94s</x:v>
      </x:c>
      <x:c r="T31" s="4" t="str">
        <x:v>275.46s</x:v>
      </x:c>
      <x:c r="U31" s="4" t="str">
        <x:v>331.77s</x:v>
      </x:c>
      <x:c r="V31" s="4" t="str">
        <x:v>250.59s</x:v>
      </x:c>
      <x:c r="W31" s="4" t="str">
        <x:v>341.42s</x:v>
      </x:c>
      <x:c r="X31" s="4" t="str">
        <x:v>483.09s</x:v>
      </x:c>
      <x:c r="Y31" s="4" t="str">
        <x:v>444.07s</x:v>
      </x:c>
      <x:c r="Z31" s="4" t="str">
        <x:v>613.26s</x:v>
      </x:c>
    </x:row>
  </x:sheetData>
  <x:pageMargins left="0.7" right="0.7" top="0.75" bottom="0.75" header="0.3" footer="0.3"/>
</x:worksheet>
</file>